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7" activeTab="2"/>
  </bookViews>
  <sheets>
    <sheet name="封面" sheetId="51" r:id="rId1"/>
    <sheet name="收支预算汇总" sheetId="19" r:id="rId2"/>
    <sheet name="收入预算" sheetId="27" r:id="rId3"/>
    <sheet name="社保预算" sheetId="24" r:id="rId4"/>
    <sheet name="工资支出预算" sheetId="29" r:id="rId5"/>
    <sheet name="公共经费预算" sheetId="30" r:id="rId6"/>
    <sheet name="学生费用预算" sheetId="32" r:id="rId7"/>
    <sheet name="资产采购预算" sheetId="37" r:id="rId8"/>
    <sheet name="基本建设预算" sheetId="49" r:id="rId9"/>
    <sheet name="教科研经费预算" sheetId="50" r:id="rId10"/>
  </sheets>
  <definedNames>
    <definedName name="_xlnm.Print_Area" localSheetId="4">工资支出预算!$A$1:$H$19</definedName>
    <definedName name="_xlnm.Print_Area" localSheetId="5">公共经费预算!$A$1:$I$24</definedName>
    <definedName name="_xlnm.Print_Area" localSheetId="3">社保预算!$A$1:$D$14</definedName>
    <definedName name="_xlnm.Print_Area" localSheetId="2">收入预算!$A$1:$O$22</definedName>
    <definedName name="_xlnm.Print_Area" localSheetId="1">收支预算汇总!$A$3:$H$24</definedName>
    <definedName name="_xlnm.Print_Area" localSheetId="6">学生费用预算!$A$1:$H$19</definedName>
    <definedName name="_xlnm.Print_Titles" localSheetId="4">工资支出预算!$1:$6</definedName>
    <definedName name="_xlnm.Print_Titles" localSheetId="5">公共经费预算!$1:$6</definedName>
    <definedName name="_xlnm.Print_Titles" localSheetId="3">社保预算!$1:$6</definedName>
    <definedName name="_xlnm.Print_Titles" localSheetId="2">收入预算!$1:$7</definedName>
    <definedName name="_xlnm.Print_Titles" localSheetId="1">收支预算汇总!$1:$4</definedName>
    <definedName name="_xlnm.Print_Titles" localSheetId="6">学生费用预算!$1:$6</definedName>
    <definedName name="_xlnm.Print_Titles" localSheetId="7">资产采购预算!$1:$6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wxy</author>
  </authors>
  <commentList>
    <comment ref="F28" authorId="0">
      <text>
        <r>
          <rPr>
            <b/>
            <sz val="9"/>
            <rFont val="宋体"/>
            <charset val="134"/>
          </rPr>
          <t>wxy:</t>
        </r>
        <r>
          <rPr>
            <sz val="9"/>
            <rFont val="宋体"/>
            <charset val="134"/>
          </rPr>
          <t xml:space="preserve">
折旧、摊销</t>
        </r>
      </text>
    </comment>
  </commentList>
</comments>
</file>

<file path=xl/sharedStrings.xml><?xml version="1.0" encoding="utf-8"?>
<sst xmlns="http://schemas.openxmlformats.org/spreadsheetml/2006/main" count="220" uniqueCount="140">
  <si>
    <t>合肥科技职业学院</t>
  </si>
  <si>
    <t>财务预算表</t>
  </si>
  <si>
    <t>2023年度</t>
  </si>
  <si>
    <t>表1-1、2023年预算收支总表</t>
  </si>
  <si>
    <t>单位名称：合肥科技职业学院（高职）</t>
  </si>
  <si>
    <t>单位：万元</t>
  </si>
  <si>
    <t xml:space="preserve">收            入             </t>
  </si>
  <si>
    <t xml:space="preserve">            支            出             </t>
  </si>
  <si>
    <t>收 入 项 目</t>
  </si>
  <si>
    <t>预算数</t>
  </si>
  <si>
    <t>支 出 项 目</t>
  </si>
  <si>
    <t>支出功能分类科目</t>
  </si>
  <si>
    <t>资本性支出科目</t>
  </si>
  <si>
    <t>一、财政拨款收入</t>
  </si>
  <si>
    <t>一、基本支出</t>
  </si>
  <si>
    <t>一、公共经费支出预算</t>
  </si>
  <si>
    <t>一、资产采购支出预算</t>
  </si>
  <si>
    <t xml:space="preserve">      经常收入预算拨款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</si>
  <si>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工资支出</t>
    </r>
  </si>
  <si>
    <t>二、学生费用支出预算</t>
  </si>
  <si>
    <t>二、基本建设支出预算</t>
  </si>
  <si>
    <t xml:space="preserve">      国库管理非税收入</t>
  </si>
  <si>
    <t xml:space="preserve">      在职人员支出</t>
  </si>
  <si>
    <t xml:space="preserve">      其中：财政拨付奖助金预算</t>
  </si>
  <si>
    <t xml:space="preserve">      福利费支出</t>
  </si>
  <si>
    <t>三、教科研经费支出预算</t>
  </si>
  <si>
    <t>二、财政专户管理非税收入</t>
  </si>
  <si>
    <t xml:space="preserve">  社保支出</t>
  </si>
  <si>
    <t>三、其他收入</t>
  </si>
  <si>
    <t xml:space="preserve"> </t>
  </si>
  <si>
    <t xml:space="preserve">     事业收入</t>
  </si>
  <si>
    <t xml:space="preserve">     经营收入</t>
  </si>
  <si>
    <t xml:space="preserve">     上级补助收入</t>
  </si>
  <si>
    <t xml:space="preserve">     附属单位上缴收入</t>
  </si>
  <si>
    <t xml:space="preserve">     其他</t>
  </si>
  <si>
    <t>收   入   总   计</t>
  </si>
  <si>
    <t>支　出  总　计</t>
  </si>
  <si>
    <t>表2-1、2023年预算收入计划表</t>
  </si>
  <si>
    <t>单位名称/科目/收入项目</t>
  </si>
  <si>
    <t>合计</t>
  </si>
  <si>
    <t>国库管理非税收入</t>
  </si>
  <si>
    <t>财政专户管    理非税收入</t>
  </si>
  <si>
    <t>其他收入</t>
  </si>
  <si>
    <t>小计</t>
  </si>
  <si>
    <t>专项收入</t>
  </si>
  <si>
    <t>行政事业性     收费收入</t>
  </si>
  <si>
    <t>罚没收入</t>
  </si>
  <si>
    <t>国有资源（资产）有偿使用收入</t>
  </si>
  <si>
    <t>其他非税收入</t>
  </si>
  <si>
    <t>事业收入</t>
  </si>
  <si>
    <t>经营收入</t>
  </si>
  <si>
    <t>上级补助    收入</t>
  </si>
  <si>
    <t>附属单位上缴收入</t>
  </si>
  <si>
    <t xml:space="preserve">    高等学校学费</t>
  </si>
  <si>
    <t xml:space="preserve">    高等学校住宿费</t>
  </si>
  <si>
    <t xml:space="preserve">    高等学校英语应用能力考试报名费</t>
  </si>
  <si>
    <t xml:space="preserve">    高等学校计算机水平考试报名费</t>
  </si>
  <si>
    <t xml:space="preserve">    操作技能鉴定考试费</t>
  </si>
  <si>
    <t xml:space="preserve">    普通话测试费</t>
  </si>
  <si>
    <t xml:space="preserve">    分类招生测试费</t>
  </si>
  <si>
    <t xml:space="preserve">    函大、电大、夜大及短训班培训费</t>
  </si>
  <si>
    <t xml:space="preserve">    财政拨付职业教育质量提升专项资金</t>
  </si>
  <si>
    <t>表2-2、2023年社保基金预算表</t>
  </si>
  <si>
    <t>收入</t>
  </si>
  <si>
    <t>支出</t>
  </si>
  <si>
    <t>收入科目</t>
  </si>
  <si>
    <t>2023年预算数</t>
  </si>
  <si>
    <t>支出科目</t>
  </si>
  <si>
    <t>企业职工基本养老保险基金收入</t>
  </si>
  <si>
    <t>企业职工基本养老保险基金支出</t>
  </si>
  <si>
    <t>机关事业单位养老保险基金收入</t>
  </si>
  <si>
    <t>职工基本医疗保险基金支出</t>
  </si>
  <si>
    <t>职工基本医疗保险基金收入</t>
  </si>
  <si>
    <t>职工失业保险基金支出</t>
  </si>
  <si>
    <t>生育保险基金收入</t>
  </si>
  <si>
    <t>职工工伤保险基金支出</t>
  </si>
  <si>
    <t>住房公积金收入</t>
  </si>
  <si>
    <t>住房公积金支出</t>
  </si>
  <si>
    <t>社会保险基金收入</t>
  </si>
  <si>
    <t>社会保险基金支出</t>
  </si>
  <si>
    <t>上年结余收入</t>
  </si>
  <si>
    <t>结转下年</t>
  </si>
  <si>
    <t>收入总计</t>
  </si>
  <si>
    <t>支出总计</t>
  </si>
  <si>
    <t>表2-3、2023年工资支出预算表</t>
  </si>
  <si>
    <t>单位名称/支出类别</t>
  </si>
  <si>
    <t>总计</t>
  </si>
  <si>
    <t>财政拨款安排</t>
  </si>
  <si>
    <t>财政专户管理非税收入</t>
  </si>
  <si>
    <t>事业收入资金安排</t>
  </si>
  <si>
    <t>上年结余安排</t>
  </si>
  <si>
    <t>经常收入预算拨款</t>
  </si>
  <si>
    <t xml:space="preserve">国库管理非税收入  </t>
  </si>
  <si>
    <t xml:space="preserve">    基本支出类</t>
  </si>
  <si>
    <t>表2-4、2023年公共经费预算综合定额预算支出表</t>
  </si>
  <si>
    <t>单位名称/项目名称/经济科目</t>
  </si>
  <si>
    <t>项目级次</t>
  </si>
  <si>
    <t xml:space="preserve">    综合定额</t>
  </si>
  <si>
    <t xml:space="preserve">      办公费</t>
  </si>
  <si>
    <t xml:space="preserve">      印刷费</t>
  </si>
  <si>
    <t xml:space="preserve">     广告宣传费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</si>
  <si>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</si>
  <si>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</si>
  <si>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</si>
  <si>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</si>
  <si>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</si>
  <si>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</si>
  <si>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 xml:space="preserve">      会议费</t>
  </si>
  <si>
    <t xml:space="preserve">      公务接待费</t>
  </si>
  <si>
    <t xml:space="preserve">      专用材料费</t>
  </si>
  <si>
    <t xml:space="preserve">      公务用车运行维护费</t>
  </si>
  <si>
    <t xml:space="preserve">      课程资源费</t>
  </si>
  <si>
    <t xml:space="preserve">      师资建设及培训费</t>
  </si>
  <si>
    <t xml:space="preserve">      其他商品和服务支出</t>
  </si>
  <si>
    <t>表2-5、2023年学生经费支出预算表</t>
  </si>
  <si>
    <t>奖助学金</t>
  </si>
  <si>
    <t xml:space="preserve">     助学金</t>
  </si>
  <si>
    <t xml:space="preserve">     奖学金</t>
  </si>
  <si>
    <t xml:space="preserve">     贴息及风险金</t>
  </si>
  <si>
    <t>学生活动经费</t>
  </si>
  <si>
    <t>学生实习经费</t>
  </si>
  <si>
    <t>表3-1、2023年资产采购支出预算表</t>
  </si>
  <si>
    <t>单位名称/项目类别/项目名称/采购目录</t>
  </si>
  <si>
    <t xml:space="preserve">      办公设备购置</t>
  </si>
  <si>
    <t xml:space="preserve">      专用设备购置</t>
  </si>
  <si>
    <t xml:space="preserve">      信息网络及软件购置更新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</si>
  <si>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图书购置</t>
    </r>
  </si>
  <si>
    <t>表3-2、2023年基建支出预算表</t>
  </si>
  <si>
    <t>单位名称/项目类别/项目名称</t>
  </si>
  <si>
    <t>三期基建工程</t>
  </si>
  <si>
    <t xml:space="preserve">    工程费用</t>
  </si>
  <si>
    <t xml:space="preserve">    预付工程款</t>
  </si>
  <si>
    <t xml:space="preserve">    绿化工程</t>
  </si>
  <si>
    <t>四期基建工程</t>
  </si>
  <si>
    <t xml:space="preserve">     设计费用</t>
  </si>
  <si>
    <t xml:space="preserve">    人员工资</t>
  </si>
  <si>
    <t>表4-1、2023年教科研经费预算表</t>
  </si>
  <si>
    <t xml:space="preserve">       教学研究类</t>
  </si>
  <si>
    <t xml:space="preserve">       自然科学类</t>
  </si>
  <si>
    <t xml:space="preserve">       人文社科类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</si>
</sst>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.0"/>
    <numFmt numFmtId="178" formatCode="#,##0.00_ "/>
    <numFmt numFmtId="179" formatCode="0.00_ "/>
    <numFmt numFmtId="180" formatCode="* #,##0.00;* \-#,##0.00;* &quot;&quot;??;@"/>
  </numFmts>
  <fonts count="3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6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14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3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Fill="1"/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9" fontId="7" fillId="0" borderId="0" xfId="0" applyNumberFormat="1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8" fillId="2" borderId="6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7" xfId="0" applyFont="1" applyBorder="1"/>
    <xf numFmtId="0" fontId="0" fillId="0" borderId="7" xfId="0" applyBorder="1"/>
    <xf numFmtId="0" fontId="0" fillId="0" borderId="7" xfId="0" applyFill="1" applyBorder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/>
    <xf numFmtId="0" fontId="1" fillId="0" borderId="0" xfId="0" applyNumberFormat="1" applyFont="1" applyFill="1" applyAlignment="1" applyProtection="1">
      <alignment horizontal="centerContinuous"/>
    </xf>
    <xf numFmtId="0" fontId="10" fillId="0" borderId="0" xfId="0" applyNumberFormat="1" applyFont="1" applyFill="1" applyAlignment="1" applyProtection="1">
      <alignment horizontal="centerContinuous"/>
    </xf>
    <xf numFmtId="49" fontId="10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7" fontId="2" fillId="0" borderId="8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right" vertical="center"/>
    </xf>
    <xf numFmtId="177" fontId="2" fillId="0" borderId="9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/>
    <xf numFmtId="0" fontId="11" fillId="0" borderId="0" xfId="0" applyNumberFormat="1" applyFont="1" applyFill="1" applyAlignment="1" applyProtection="1">
      <alignment horizontal="centerContinuous" vertical="center"/>
    </xf>
    <xf numFmtId="178" fontId="2" fillId="0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7" xfId="0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horizontal="left" vertical="center"/>
    </xf>
    <xf numFmtId="177" fontId="2" fillId="0" borderId="15" xfId="0" applyNumberFormat="1" applyFont="1" applyFill="1" applyBorder="1" applyAlignment="1" applyProtection="1">
      <alignment horizontal="right" vertical="center" wrapText="1"/>
    </xf>
    <xf numFmtId="177" fontId="12" fillId="0" borderId="14" xfId="0" applyNumberFormat="1" applyFont="1" applyFill="1" applyBorder="1" applyAlignment="1" applyProtection="1">
      <alignment horizontal="left" vertical="center"/>
    </xf>
    <xf numFmtId="177" fontId="2" fillId="0" borderId="4" xfId="0" applyNumberFormat="1" applyFont="1" applyFill="1" applyBorder="1" applyAlignment="1" applyProtection="1">
      <alignment horizontal="left" vertical="center"/>
    </xf>
    <xf numFmtId="177" fontId="2" fillId="0" borderId="14" xfId="0" applyNumberFormat="1" applyFont="1" applyFill="1" applyBorder="1" applyAlignment="1" applyProtection="1">
      <alignment horizontal="left" vertical="center"/>
    </xf>
    <xf numFmtId="177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horizontal="left" vertical="center" wrapText="1"/>
    </xf>
    <xf numFmtId="177" fontId="2" fillId="0" borderId="4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 applyProtection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>
      <alignment horizontal="left" wrapText="1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 applyProtection="1">
      <alignment vertical="center"/>
    </xf>
    <xf numFmtId="177" fontId="2" fillId="0" borderId="2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left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177" fontId="2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177" fontId="0" fillId="0" borderId="0" xfId="0" applyNumberFormat="1" applyFont="1" applyFill="1"/>
    <xf numFmtId="177" fontId="0" fillId="0" borderId="0" xfId="0" applyNumberFormat="1"/>
    <xf numFmtId="4" fontId="2" fillId="0" borderId="0" xfId="0" applyNumberFormat="1" applyFont="1" applyFill="1" applyAlignment="1" applyProtection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7F7A697E9A634B3A9DEDA0A37092ED37" xfId="49"/>
    <cellStyle name="差_9177C80412BE49BFAF19E676F841AA04_c" xfId="50"/>
    <cellStyle name="差_9807B18645954D1C8CC2AFF7FBE12C53" xfId="51"/>
    <cellStyle name="差_C9E85104C85B4B14970030296D1F70E8" xfId="52"/>
    <cellStyle name="常规 2" xfId="53"/>
    <cellStyle name="好_7F7A697E9A634B3A9DEDA0A37092ED37" xfId="54"/>
    <cellStyle name="好_9177C80412BE49BFAF19E676F841AA04_c" xfId="55"/>
    <cellStyle name="好_9807B18645954D1C8CC2AFF7FBE12C53" xfId="56"/>
    <cellStyle name="好_C9E85104C85B4B14970030296D1F70E8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M6" sqref="M6"/>
    </sheetView>
  </sheetViews>
  <sheetFormatPr defaultColWidth="9" defaultRowHeight="11.25" outlineLevelRow="6"/>
  <sheetData>
    <row r="1" ht="45.75" customHeight="1"/>
    <row r="2" ht="45.75" customHeight="1"/>
    <row r="3" s="146" customFormat="1" ht="63" customHeight="1" spans="1:17">
      <c r="A3" s="147" t="s">
        <v>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="146" customFormat="1" ht="63" customHeight="1" spans="1:17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="146" customFormat="1" ht="63" customHeight="1"/>
    <row r="6" s="146" customFormat="1" ht="63" customHeight="1"/>
    <row r="7" s="146" customFormat="1" ht="63" customHeight="1" spans="1:17">
      <c r="A7" s="147" t="s">
        <v>2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</sheetData>
  <mergeCells count="3">
    <mergeCell ref="A3:Q3"/>
    <mergeCell ref="A4:Q4"/>
    <mergeCell ref="A7:Q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O16"/>
  <sheetViews>
    <sheetView zoomScale="110" zoomScaleNormal="110" workbookViewId="0">
      <selection activeCell="M13" sqref="M13"/>
    </sheetView>
  </sheetViews>
  <sheetFormatPr defaultColWidth="9.33333333333333" defaultRowHeight="11.25"/>
  <cols>
    <col min="1" max="1" width="32.5" customWidth="1"/>
    <col min="2" max="2" width="15.3333333333333" style="2" customWidth="1"/>
    <col min="3" max="3" width="17.6666666666667" customWidth="1"/>
    <col min="4" max="6" width="24.8333333333333" customWidth="1"/>
    <col min="7" max="7" width="25.8333333333333" customWidth="1"/>
    <col min="8" max="8" width="24.6666666666667" customWidth="1"/>
  </cols>
  <sheetData>
    <row r="2" ht="26.25" customHeight="1" spans="1:9">
      <c r="A2" s="3" t="s">
        <v>136</v>
      </c>
      <c r="B2" s="4"/>
      <c r="C2" s="5"/>
      <c r="D2" s="5"/>
      <c r="E2" s="5"/>
      <c r="F2" s="5"/>
      <c r="G2" s="5"/>
      <c r="H2" s="5"/>
      <c r="I2" s="26"/>
    </row>
    <row r="3" ht="18" customHeight="1" spans="1:9">
      <c r="A3" s="6" t="s">
        <v>4</v>
      </c>
      <c r="B3" s="7"/>
      <c r="C3" s="8"/>
      <c r="D3" s="9"/>
      <c r="E3" s="10"/>
      <c r="F3" s="10"/>
      <c r="G3" s="11"/>
      <c r="H3" s="12" t="s">
        <v>5</v>
      </c>
      <c r="I3" s="6"/>
    </row>
    <row r="4" ht="21.75" customHeight="1" spans="1:9">
      <c r="A4" s="13" t="s">
        <v>128</v>
      </c>
      <c r="B4" s="13" t="s">
        <v>39</v>
      </c>
      <c r="C4" s="14" t="s">
        <v>87</v>
      </c>
      <c r="D4" s="14"/>
      <c r="E4" s="14"/>
      <c r="F4" s="15" t="s">
        <v>88</v>
      </c>
      <c r="G4" s="16" t="s">
        <v>89</v>
      </c>
      <c r="H4" s="16" t="s">
        <v>90</v>
      </c>
      <c r="I4" s="6"/>
    </row>
    <row r="5" ht="19.5" customHeight="1" spans="1:9">
      <c r="A5" s="13"/>
      <c r="B5" s="13"/>
      <c r="C5" s="16" t="s">
        <v>43</v>
      </c>
      <c r="D5" s="16" t="s">
        <v>91</v>
      </c>
      <c r="E5" s="17" t="s">
        <v>40</v>
      </c>
      <c r="F5" s="15"/>
      <c r="G5" s="16"/>
      <c r="H5" s="16"/>
      <c r="I5" s="6"/>
    </row>
    <row r="6" ht="22.5" customHeight="1" spans="1:9">
      <c r="A6" s="18"/>
      <c r="B6" s="13"/>
      <c r="C6" s="16"/>
      <c r="D6" s="16"/>
      <c r="E6" s="17"/>
      <c r="F6" s="15"/>
      <c r="G6" s="19"/>
      <c r="H6" s="16"/>
      <c r="I6" s="27"/>
    </row>
    <row r="7" s="1" customFormat="1" ht="22.5" customHeight="1" spans="1:9">
      <c r="A7" s="20" t="s">
        <v>39</v>
      </c>
      <c r="B7" s="21">
        <f>B8+B9+B10</f>
        <v>105</v>
      </c>
      <c r="C7" s="22"/>
      <c r="D7" s="22"/>
      <c r="E7" s="22"/>
      <c r="F7" s="23"/>
      <c r="G7" s="22">
        <f>G8+G9+G10</f>
        <v>105</v>
      </c>
      <c r="H7" s="24"/>
      <c r="I7" s="27"/>
    </row>
    <row r="8" s="1" customFormat="1" ht="22.5" customHeight="1" spans="1:9">
      <c r="A8" s="20" t="s">
        <v>137</v>
      </c>
      <c r="B8" s="21">
        <f>G8</f>
        <v>80</v>
      </c>
      <c r="C8" s="22"/>
      <c r="D8" s="22"/>
      <c r="E8" s="22"/>
      <c r="F8" s="23"/>
      <c r="G8" s="22">
        <v>80</v>
      </c>
      <c r="H8" s="24"/>
      <c r="I8" s="27"/>
    </row>
    <row r="9" ht="22.5" customHeight="1" spans="1:8">
      <c r="A9" s="25" t="s">
        <v>138</v>
      </c>
      <c r="B9" s="21">
        <f t="shared" ref="B9:B10" si="0">C9+F9+G9</f>
        <v>15</v>
      </c>
      <c r="C9" s="22"/>
      <c r="D9" s="22"/>
      <c r="E9" s="22"/>
      <c r="F9" s="23"/>
      <c r="G9" s="22">
        <v>15</v>
      </c>
      <c r="H9" s="24"/>
    </row>
    <row r="10" ht="22.5" customHeight="1" spans="1:249">
      <c r="A10" s="25" t="s">
        <v>139</v>
      </c>
      <c r="B10" s="21">
        <f t="shared" si="0"/>
        <v>10</v>
      </c>
      <c r="C10" s="22"/>
      <c r="D10" s="22"/>
      <c r="E10" s="22"/>
      <c r="F10" s="23"/>
      <c r="G10" s="22">
        <v>10</v>
      </c>
      <c r="H10" s="2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</row>
    <row r="11" ht="22.5" customHeight="1" spans="1:249">
      <c r="A11" s="25"/>
      <c r="B11" s="21"/>
      <c r="C11" s="22"/>
      <c r="D11" s="22"/>
      <c r="E11" s="22"/>
      <c r="F11" s="23"/>
      <c r="G11" s="22"/>
      <c r="H11" s="24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</row>
    <row r="12" ht="22.5" customHeight="1" spans="1:8">
      <c r="A12" s="25"/>
      <c r="B12" s="21"/>
      <c r="C12" s="22"/>
      <c r="D12" s="22"/>
      <c r="E12" s="22"/>
      <c r="F12" s="23"/>
      <c r="G12" s="22"/>
      <c r="H12" s="24"/>
    </row>
    <row r="13" ht="22.5" customHeight="1" spans="1:8">
      <c r="A13" s="25"/>
      <c r="B13" s="21"/>
      <c r="C13" s="22"/>
      <c r="D13" s="22"/>
      <c r="E13" s="22"/>
      <c r="F13" s="23"/>
      <c r="G13" s="22"/>
      <c r="H13" s="24"/>
    </row>
    <row r="14" ht="22.5" customHeight="1" spans="1:8">
      <c r="A14" s="20"/>
      <c r="B14" s="21"/>
      <c r="C14" s="22"/>
      <c r="D14" s="22"/>
      <c r="E14" s="22"/>
      <c r="F14" s="23"/>
      <c r="G14" s="22"/>
      <c r="H14" s="24"/>
    </row>
    <row r="15" ht="22.5" customHeight="1" spans="1:8">
      <c r="A15" s="20"/>
      <c r="B15" s="21"/>
      <c r="C15" s="22"/>
      <c r="D15" s="22"/>
      <c r="E15" s="22"/>
      <c r="F15" s="23"/>
      <c r="G15" s="22"/>
      <c r="H15" s="24"/>
    </row>
    <row r="16" ht="21.75" customHeight="1" spans="1:8">
      <c r="A16" s="20"/>
      <c r="B16" s="21"/>
      <c r="C16" s="22"/>
      <c r="D16" s="22"/>
      <c r="E16" s="22"/>
      <c r="F16" s="23"/>
      <c r="G16" s="22"/>
      <c r="H16" s="24"/>
    </row>
  </sheetData>
  <mergeCells count="8">
    <mergeCell ref="A4:A6"/>
    <mergeCell ref="B4:B6"/>
    <mergeCell ref="C5:C6"/>
    <mergeCell ref="D5:D6"/>
    <mergeCell ref="E5:E6"/>
    <mergeCell ref="F4:F6"/>
    <mergeCell ref="G4:G6"/>
    <mergeCell ref="H4:H6"/>
  </mergeCells>
  <pageMargins left="0.551181102362205" right="0.551181102362205" top="0.984251968503937" bottom="0.984251968503937" header="0.511811023622047" footer="0.511811023622047"/>
  <pageSetup paperSize="9" scale="87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0"/>
  <sheetViews>
    <sheetView showGridLines="0" showZeros="0" workbookViewId="0">
      <selection activeCell="C37" sqref="C37"/>
    </sheetView>
  </sheetViews>
  <sheetFormatPr defaultColWidth="6.83333333333333" defaultRowHeight="12.75" customHeight="1"/>
  <cols>
    <col min="1" max="1" width="33.1666666666667" customWidth="1"/>
    <col min="2" max="2" width="18.6666666666667" customWidth="1"/>
    <col min="3" max="3" width="29.6666666666667" customWidth="1"/>
    <col min="4" max="4" width="20.5" customWidth="1"/>
    <col min="5" max="5" width="36.1666666666667" customWidth="1"/>
    <col min="6" max="6" width="19.5" customWidth="1"/>
    <col min="7" max="7" width="29.5" customWidth="1"/>
    <col min="8" max="8" width="18.5" customWidth="1"/>
    <col min="9" max="164" width="6.66666666666667" customWidth="1"/>
  </cols>
  <sheetData>
    <row r="1" ht="21" customHeight="1" spans="1:1">
      <c r="A1" s="51"/>
    </row>
    <row r="2" s="110" customFormat="1" ht="21" customHeight="1" spans="1:256">
      <c r="A2" s="112" t="s">
        <v>3</v>
      </c>
      <c r="B2" s="113"/>
      <c r="C2" s="114"/>
      <c r="D2" s="114"/>
      <c r="E2" s="113"/>
      <c r="F2" s="113"/>
      <c r="G2" s="113"/>
      <c r="H2" s="113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="110" customFormat="1" ht="18.95" customHeight="1" spans="1:256">
      <c r="A3" s="6" t="s">
        <v>4</v>
      </c>
      <c r="B3" s="115"/>
      <c r="C3" s="116"/>
      <c r="D3" s="115"/>
      <c r="E3" s="117"/>
      <c r="F3" s="115"/>
      <c r="G3" s="117"/>
      <c r="H3" s="118" t="s">
        <v>5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s="110" customFormat="1" ht="18.95" customHeight="1" spans="1:256">
      <c r="A4" s="41" t="s">
        <v>6</v>
      </c>
      <c r="B4" s="41"/>
      <c r="C4" s="41" t="s">
        <v>7</v>
      </c>
      <c r="D4" s="41"/>
      <c r="E4" s="41"/>
      <c r="F4" s="41"/>
      <c r="G4" s="41"/>
      <c r="H4" s="41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  <c r="IU4" s="117"/>
      <c r="IV4" s="117"/>
    </row>
    <row r="5" s="110" customFormat="1" ht="18.95" customHeight="1" spans="1:256">
      <c r="A5" s="41" t="s">
        <v>8</v>
      </c>
      <c r="B5" s="60" t="s">
        <v>9</v>
      </c>
      <c r="C5" s="41" t="s">
        <v>10</v>
      </c>
      <c r="D5" s="89" t="s">
        <v>9</v>
      </c>
      <c r="E5" s="41" t="s">
        <v>11</v>
      </c>
      <c r="F5" s="89" t="s">
        <v>9</v>
      </c>
      <c r="G5" s="41" t="s">
        <v>12</v>
      </c>
      <c r="H5" s="89" t="s">
        <v>9</v>
      </c>
      <c r="I5" s="6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</row>
    <row r="6" s="39" customFormat="1" ht="16.5" customHeight="1" spans="1:256">
      <c r="A6" s="119" t="s">
        <v>13</v>
      </c>
      <c r="B6" s="63"/>
      <c r="C6" s="120" t="s">
        <v>14</v>
      </c>
      <c r="D6" s="45">
        <f>D7+D13+D14</f>
        <v>3507.492</v>
      </c>
      <c r="E6" s="121" t="s">
        <v>15</v>
      </c>
      <c r="F6" s="45">
        <f>公共经费预算!H7</f>
        <v>1835</v>
      </c>
      <c r="G6" s="120" t="s">
        <v>16</v>
      </c>
      <c r="H6" s="45">
        <f>资产采购预算!B7</f>
        <v>1030</v>
      </c>
      <c r="I6" s="6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  <c r="IV6" s="117"/>
    </row>
    <row r="7" s="39" customFormat="1" ht="16.5" customHeight="1" spans="1:256">
      <c r="A7" s="122" t="s">
        <v>17</v>
      </c>
      <c r="B7" s="123"/>
      <c r="C7" s="124" t="s">
        <v>18</v>
      </c>
      <c r="D7" s="63">
        <f>D8+D9+D10</f>
        <v>3126.492</v>
      </c>
      <c r="E7" s="121" t="s">
        <v>19</v>
      </c>
      <c r="F7" s="45">
        <f>学生费用预算!B6</f>
        <v>2770</v>
      </c>
      <c r="G7" s="120" t="s">
        <v>20</v>
      </c>
      <c r="H7" s="45">
        <f>基本建设预算!B7</f>
        <v>5768</v>
      </c>
      <c r="I7" s="6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</row>
    <row r="8" s="39" customFormat="1" ht="16.5" customHeight="1" spans="1:256">
      <c r="A8" s="125" t="s">
        <v>21</v>
      </c>
      <c r="B8" s="63"/>
      <c r="C8" s="126" t="s">
        <v>22</v>
      </c>
      <c r="D8" s="123">
        <f>工资支出预算!G9</f>
        <v>3054.402</v>
      </c>
      <c r="E8" s="121" t="s">
        <v>23</v>
      </c>
      <c r="F8" s="45">
        <f>学生费用预算!C6</f>
        <v>1800</v>
      </c>
      <c r="G8" s="121"/>
      <c r="H8" s="45"/>
      <c r="I8" s="6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  <c r="IV8" s="117"/>
    </row>
    <row r="9" s="39" customFormat="1" ht="16.5" customHeight="1" spans="1:256">
      <c r="A9" s="125"/>
      <c r="B9" s="127"/>
      <c r="C9" s="126" t="s">
        <v>24</v>
      </c>
      <c r="D9" s="63">
        <f>工资支出预算!G10</f>
        <v>72.09</v>
      </c>
      <c r="E9" s="121" t="s">
        <v>25</v>
      </c>
      <c r="F9" s="45">
        <v>108.5</v>
      </c>
      <c r="G9" s="120"/>
      <c r="H9" s="45"/>
      <c r="I9" s="6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</row>
    <row r="10" s="39" customFormat="1" ht="16.5" customHeight="1" spans="1:256">
      <c r="A10" s="125"/>
      <c r="B10" s="123"/>
      <c r="C10" s="43"/>
      <c r="D10" s="128"/>
      <c r="E10" s="121"/>
      <c r="F10" s="45"/>
      <c r="G10" s="120"/>
      <c r="H10" s="45"/>
      <c r="I10" s="6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</row>
    <row r="11" s="39" customFormat="1" ht="16.5" customHeight="1" spans="1:256">
      <c r="A11" s="125"/>
      <c r="B11" s="45"/>
      <c r="C11" s="43"/>
      <c r="D11" s="128"/>
      <c r="E11" s="121"/>
      <c r="F11" s="45"/>
      <c r="G11" s="120"/>
      <c r="H11" s="45"/>
      <c r="I11" s="6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</row>
    <row r="12" s="39" customFormat="1" ht="16.5" customHeight="1" spans="1:256">
      <c r="A12" s="119"/>
      <c r="B12" s="45"/>
      <c r="C12" s="129"/>
      <c r="D12" s="129"/>
      <c r="E12" s="121"/>
      <c r="F12" s="45"/>
      <c r="G12" s="126"/>
      <c r="H12" s="45"/>
      <c r="I12" s="6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  <c r="IV12" s="117"/>
    </row>
    <row r="13" s="39" customFormat="1" ht="16.5" customHeight="1" spans="1:256">
      <c r="A13" s="119" t="s">
        <v>26</v>
      </c>
      <c r="B13" s="63"/>
      <c r="C13" s="126" t="s">
        <v>27</v>
      </c>
      <c r="D13" s="63">
        <f>社保预算!D12</f>
        <v>381</v>
      </c>
      <c r="E13" s="121"/>
      <c r="F13" s="45"/>
      <c r="G13" s="130"/>
      <c r="H13" s="63"/>
      <c r="I13" s="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</row>
    <row r="14" s="39" customFormat="1" ht="16.5" customHeight="1" spans="1:256">
      <c r="A14" s="131"/>
      <c r="B14" s="123"/>
      <c r="C14" s="132"/>
      <c r="D14" s="127"/>
      <c r="E14" s="131"/>
      <c r="F14" s="45"/>
      <c r="G14" s="126"/>
      <c r="H14" s="127"/>
      <c r="I14" s="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</row>
    <row r="15" s="39" customFormat="1" ht="16.5" customHeight="1" spans="1:256">
      <c r="A15" s="131" t="s">
        <v>28</v>
      </c>
      <c r="B15" s="63"/>
      <c r="C15" s="132" t="s">
        <v>29</v>
      </c>
      <c r="D15" s="63"/>
      <c r="E15" s="131"/>
      <c r="F15" s="45"/>
      <c r="G15" s="121"/>
      <c r="H15" s="123"/>
      <c r="I15" s="6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  <c r="IR15" s="117"/>
      <c r="IS15" s="117"/>
      <c r="IT15" s="117"/>
      <c r="IU15" s="117"/>
      <c r="IV15" s="117"/>
    </row>
    <row r="16" s="39" customFormat="1" ht="16.5" customHeight="1" spans="1:256">
      <c r="A16" s="119" t="s">
        <v>30</v>
      </c>
      <c r="B16" s="123">
        <f>收入预算!K8</f>
        <v>11651</v>
      </c>
      <c r="C16" s="132"/>
      <c r="D16" s="63"/>
      <c r="E16" s="131"/>
      <c r="F16" s="45"/>
      <c r="G16" s="126"/>
      <c r="H16" s="63"/>
      <c r="I16" s="6"/>
      <c r="J16" s="117"/>
      <c r="K16" s="6"/>
      <c r="L16" s="6"/>
      <c r="M16" s="6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  <c r="IR16" s="117"/>
      <c r="IS16" s="117"/>
      <c r="IT16" s="117"/>
      <c r="IU16" s="117"/>
      <c r="IV16" s="117"/>
    </row>
    <row r="17" s="39" customFormat="1" ht="16.5" customHeight="1" spans="1:256">
      <c r="A17" s="119" t="s">
        <v>31</v>
      </c>
      <c r="B17" s="63"/>
      <c r="C17" s="133"/>
      <c r="D17" s="63"/>
      <c r="E17" s="131"/>
      <c r="F17" s="45"/>
      <c r="G17" s="134"/>
      <c r="H17" s="127"/>
      <c r="I17" s="6"/>
      <c r="J17" s="117"/>
      <c r="K17" s="6"/>
      <c r="L17" s="145"/>
      <c r="M17" s="6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  <c r="IR17" s="117"/>
      <c r="IS17" s="117"/>
      <c r="IT17" s="117"/>
      <c r="IU17" s="117"/>
      <c r="IV17" s="117"/>
    </row>
    <row r="18" s="39" customFormat="1" ht="16.5" customHeight="1" spans="1:256">
      <c r="A18" s="119" t="s">
        <v>32</v>
      </c>
      <c r="B18" s="123">
        <f>收入预算!M8</f>
        <v>200</v>
      </c>
      <c r="C18" s="133"/>
      <c r="D18" s="63"/>
      <c r="E18" s="131"/>
      <c r="F18" s="45"/>
      <c r="G18" s="132"/>
      <c r="H18" s="135"/>
      <c r="I18" s="6"/>
      <c r="J18" s="117"/>
      <c r="K18" s="6"/>
      <c r="L18" s="6"/>
      <c r="M18" s="6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  <c r="IR18" s="117"/>
      <c r="IS18" s="117"/>
      <c r="IT18" s="117"/>
      <c r="IU18" s="117"/>
      <c r="IV18" s="117"/>
    </row>
    <row r="19" s="39" customFormat="1" ht="16.5" customHeight="1" spans="1:256">
      <c r="A19" s="119" t="s">
        <v>33</v>
      </c>
      <c r="B19" s="45"/>
      <c r="C19" s="133"/>
      <c r="D19" s="63"/>
      <c r="E19" s="131"/>
      <c r="F19" s="45"/>
      <c r="G19" s="133"/>
      <c r="H19" s="135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  <c r="IU19" s="117"/>
      <c r="IV19" s="117"/>
    </row>
    <row r="20" s="39" customFormat="1" ht="16.5" customHeight="1" spans="1:256">
      <c r="A20" s="119" t="s">
        <v>34</v>
      </c>
      <c r="B20" s="63">
        <f>收入预算!O8</f>
        <v>0</v>
      </c>
      <c r="C20" s="133"/>
      <c r="D20" s="63"/>
      <c r="E20" s="131"/>
      <c r="F20" s="45"/>
      <c r="G20" s="133"/>
      <c r="H20" s="135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  <c r="IR20" s="117"/>
      <c r="IS20" s="117"/>
      <c r="IT20" s="117"/>
      <c r="IU20" s="117"/>
      <c r="IV20" s="117"/>
    </row>
    <row r="21" s="39" customFormat="1" ht="16.5" customHeight="1" spans="1:256">
      <c r="A21" s="136"/>
      <c r="B21" s="123"/>
      <c r="C21" s="137"/>
      <c r="D21" s="63"/>
      <c r="E21" s="131"/>
      <c r="F21" s="45"/>
      <c r="G21" s="133"/>
      <c r="H21" s="135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  <c r="IV21" s="117"/>
    </row>
    <row r="22" s="39" customFormat="1" ht="16.5" customHeight="1" spans="1:256">
      <c r="A22" s="119"/>
      <c r="B22" s="63"/>
      <c r="C22" s="132"/>
      <c r="D22" s="63"/>
      <c r="E22" s="131"/>
      <c r="F22" s="45"/>
      <c r="G22" s="133"/>
      <c r="H22" s="135"/>
      <c r="I22" s="6"/>
      <c r="J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  <c r="IV22" s="117"/>
    </row>
    <row r="23" s="110" customFormat="1" ht="17.25" customHeight="1" spans="1:256">
      <c r="A23" s="119"/>
      <c r="B23" s="138"/>
      <c r="C23" s="126"/>
      <c r="D23" s="45"/>
      <c r="E23" s="121"/>
      <c r="F23" s="63"/>
      <c r="G23" s="121"/>
      <c r="H23" s="13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="6" customFormat="1" ht="18.95" customHeight="1" spans="1:256">
      <c r="A24" s="140" t="s">
        <v>35</v>
      </c>
      <c r="B24" s="63">
        <f>B16+B18+B20</f>
        <v>11851</v>
      </c>
      <c r="C24" s="141" t="s">
        <v>36</v>
      </c>
      <c r="D24" s="63">
        <f>D6</f>
        <v>3507.492</v>
      </c>
      <c r="E24" s="141" t="s">
        <v>36</v>
      </c>
      <c r="F24" s="63">
        <f>F6+F7+F9</f>
        <v>4713.5</v>
      </c>
      <c r="G24" s="141" t="s">
        <v>36</v>
      </c>
      <c r="H24" s="63">
        <f>H6+H7</f>
        <v>6798</v>
      </c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  <c r="IR24" s="117"/>
      <c r="IS24" s="117"/>
      <c r="IT24" s="117"/>
      <c r="IU24" s="117"/>
      <c r="IV24" s="117"/>
    </row>
    <row r="25" s="110" customFormat="1" ht="18.95" customHeight="1" spans="1:256">
      <c r="A25" s="6"/>
      <c r="B25" s="33"/>
      <c r="C25" s="6"/>
      <c r="D25" s="33"/>
      <c r="E25" s="6"/>
      <c r="F25" s="33"/>
      <c r="G25" s="6"/>
      <c r="H25" s="33"/>
      <c r="I25" s="6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  <c r="IV25" s="117"/>
    </row>
    <row r="26" s="111" customFormat="1" ht="11.25" spans="1:6">
      <c r="A26" s="142"/>
      <c r="B26" s="142"/>
      <c r="C26" s="142"/>
      <c r="F26" s="143"/>
    </row>
    <row r="27" s="111" customFormat="1" ht="11.25" hidden="1" spans="2:6">
      <c r="B27" s="142"/>
      <c r="E27" s="142"/>
      <c r="F27" s="142">
        <f>D24+F24-F8</f>
        <v>6420.992</v>
      </c>
    </row>
    <row r="28" s="111" customFormat="1" ht="11.25" hidden="1" spans="2:6">
      <c r="B28" s="142"/>
      <c r="E28" s="142"/>
      <c r="F28" s="142">
        <f>1418.58+8.16+1.1</f>
        <v>1427.84</v>
      </c>
    </row>
    <row r="29" hidden="1" customHeight="1" spans="2:6">
      <c r="B29" s="1"/>
      <c r="F29">
        <f>SUM(F27:F28)</f>
        <v>7848.832</v>
      </c>
    </row>
    <row r="30" customHeight="1" spans="6:6">
      <c r="F30" s="144"/>
    </row>
  </sheetData>
  <sheetProtection formatCells="0" formatColumns="0" formatRows="0"/>
  <mergeCells count="2">
    <mergeCell ref="A4:B4"/>
    <mergeCell ref="C4:H4"/>
  </mergeCells>
  <printOptions horizontalCentered="1"/>
  <pageMargins left="0.786805555555556" right="0.590277777777778" top="0.590277777777778" bottom="0.590277777777778" header="0.511111111111111" footer="0.511111111111111"/>
  <pageSetup paperSize="9" scale="79" fitToHeight="99" orientation="landscape" horizontalDpi="300" verticalDpi="300"/>
  <headerFooter alignWithMargins="0">
    <oddFooter>&amp;C1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1"/>
  <sheetViews>
    <sheetView showGridLines="0" showZeros="0" tabSelected="1" workbookViewId="0">
      <selection activeCell="B39" sqref="B39"/>
    </sheetView>
  </sheetViews>
  <sheetFormatPr defaultColWidth="9.16666666666667" defaultRowHeight="11.25"/>
  <cols>
    <col min="1" max="1" width="41.6666666666667" customWidth="1"/>
    <col min="2" max="6" width="13.6666666666667" customWidth="1"/>
    <col min="7" max="7" width="15.1666666666667" customWidth="1"/>
    <col min="8" max="15" width="13.6666666666667" customWidth="1"/>
    <col min="16" max="31" width="9" customWidth="1"/>
  </cols>
  <sheetData>
    <row r="1" ht="20.1" customHeight="1" spans="1:1">
      <c r="A1" s="51"/>
    </row>
    <row r="2" ht="18.75" customHeight="1" spans="1:31">
      <c r="A2" s="5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27"/>
      <c r="Q2" s="27"/>
      <c r="R2" s="27"/>
      <c r="S2" s="27"/>
      <c r="T2" s="27"/>
      <c r="U2" s="27"/>
      <c r="V2" s="27"/>
      <c r="W2" s="27"/>
      <c r="X2" s="27"/>
      <c r="Y2" s="27"/>
      <c r="Z2" s="108"/>
      <c r="AA2" s="27"/>
      <c r="AB2" s="27"/>
      <c r="AC2" s="27"/>
      <c r="AD2" s="27"/>
      <c r="AE2" s="27"/>
    </row>
    <row r="3" ht="18.6" customHeight="1" spans="1:3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5</v>
      </c>
      <c r="P3" s="102"/>
      <c r="Q3" s="6"/>
      <c r="R3" s="6"/>
      <c r="S3" s="107"/>
      <c r="T3" s="107"/>
      <c r="U3" s="107"/>
      <c r="V3" s="107"/>
      <c r="W3" s="107"/>
      <c r="X3" s="107"/>
      <c r="Y3" s="109"/>
      <c r="Z3" s="107"/>
      <c r="AA3" s="107"/>
      <c r="AB3" s="107"/>
      <c r="AC3" s="107"/>
      <c r="AD3" s="107"/>
      <c r="AE3" s="107"/>
    </row>
    <row r="4" ht="20.25" customHeight="1" spans="1:31">
      <c r="A4" s="62" t="s">
        <v>38</v>
      </c>
      <c r="B4" s="89" t="s">
        <v>39</v>
      </c>
      <c r="C4" s="90" t="s">
        <v>40</v>
      </c>
      <c r="D4" s="91"/>
      <c r="E4" s="91"/>
      <c r="F4" s="91"/>
      <c r="G4" s="91"/>
      <c r="H4" s="92"/>
      <c r="I4" s="19" t="s">
        <v>41</v>
      </c>
      <c r="J4" s="90" t="s">
        <v>42</v>
      </c>
      <c r="K4" s="91"/>
      <c r="L4" s="91"/>
      <c r="M4" s="91"/>
      <c r="N4" s="91"/>
      <c r="O4" s="92"/>
      <c r="P4" s="103"/>
      <c r="Q4" s="103"/>
      <c r="R4" s="103"/>
      <c r="S4" s="103"/>
      <c r="T4" s="103"/>
      <c r="U4" s="103"/>
      <c r="V4" s="103"/>
      <c r="W4" s="103"/>
      <c r="X4" s="27"/>
      <c r="Y4" s="27"/>
      <c r="Z4" s="27"/>
      <c r="AA4" s="27"/>
      <c r="AB4" s="27"/>
      <c r="AC4" s="27"/>
      <c r="AD4" s="27"/>
      <c r="AE4" s="27"/>
    </row>
    <row r="5" ht="22.35" customHeight="1" spans="1:31">
      <c r="A5" s="62"/>
      <c r="B5" s="93"/>
      <c r="C5" s="94" t="s">
        <v>43</v>
      </c>
      <c r="D5" s="89" t="s">
        <v>44</v>
      </c>
      <c r="E5" s="60" t="s">
        <v>45</v>
      </c>
      <c r="F5" s="89" t="s">
        <v>46</v>
      </c>
      <c r="G5" s="60" t="s">
        <v>47</v>
      </c>
      <c r="H5" s="60" t="s">
        <v>48</v>
      </c>
      <c r="I5" s="104"/>
      <c r="J5" s="94" t="s">
        <v>43</v>
      </c>
      <c r="K5" s="19" t="s">
        <v>49</v>
      </c>
      <c r="L5" s="60" t="s">
        <v>50</v>
      </c>
      <c r="M5" s="19" t="s">
        <v>51</v>
      </c>
      <c r="N5" s="19" t="s">
        <v>52</v>
      </c>
      <c r="O5" s="19" t="s">
        <v>42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ht="18.75" customHeight="1" spans="1:31">
      <c r="A6" s="62"/>
      <c r="B6" s="93"/>
      <c r="C6" s="95"/>
      <c r="D6" s="93"/>
      <c r="E6" s="96"/>
      <c r="F6" s="93"/>
      <c r="G6" s="96"/>
      <c r="H6" s="96"/>
      <c r="I6" s="104"/>
      <c r="J6" s="95"/>
      <c r="K6" s="104"/>
      <c r="L6" s="96"/>
      <c r="M6" s="104"/>
      <c r="N6" s="104"/>
      <c r="O6" s="104"/>
      <c r="P6" s="27"/>
      <c r="Q6" s="27"/>
      <c r="R6" s="27"/>
      <c r="S6" s="27"/>
      <c r="T6" s="27"/>
      <c r="U6" s="27"/>
      <c r="V6" s="27"/>
      <c r="W6" s="27"/>
      <c r="X6" s="27"/>
      <c r="Y6" s="27"/>
      <c r="Z6" s="108"/>
      <c r="AA6" s="27"/>
      <c r="AB6" s="27"/>
      <c r="AC6" s="27"/>
      <c r="AD6" s="27"/>
      <c r="AE6" s="27"/>
    </row>
    <row r="7" ht="14.25" customHeight="1" spans="1:31">
      <c r="A7" s="60"/>
      <c r="B7" s="97"/>
      <c r="C7" s="98"/>
      <c r="D7" s="97"/>
      <c r="E7" s="99"/>
      <c r="F7" s="97"/>
      <c r="G7" s="99"/>
      <c r="H7" s="99"/>
      <c r="I7" s="105"/>
      <c r="J7" s="98"/>
      <c r="K7" s="105"/>
      <c r="L7" s="99"/>
      <c r="M7" s="105"/>
      <c r="N7" s="105"/>
      <c r="O7" s="105"/>
      <c r="P7" s="27"/>
      <c r="Q7" s="27"/>
      <c r="R7" s="27"/>
      <c r="S7" s="27"/>
      <c r="T7" s="27"/>
      <c r="U7" s="27"/>
      <c r="V7" s="27"/>
      <c r="W7" s="27"/>
      <c r="X7" s="27"/>
      <c r="Y7" s="27"/>
      <c r="Z7" s="108"/>
      <c r="AA7" s="27"/>
      <c r="AB7" s="27"/>
      <c r="AC7" s="27"/>
      <c r="AD7" s="27"/>
      <c r="AE7" s="27"/>
    </row>
    <row r="8" s="1" customFormat="1" ht="21.95" customHeight="1" spans="1:31">
      <c r="A8" s="43" t="s">
        <v>39</v>
      </c>
      <c r="B8" s="45">
        <f>C8+J8</f>
        <v>11851</v>
      </c>
      <c r="C8" s="45"/>
      <c r="D8" s="45"/>
      <c r="E8" s="45"/>
      <c r="F8" s="45"/>
      <c r="G8" s="45"/>
      <c r="H8" s="45"/>
      <c r="I8" s="45"/>
      <c r="J8" s="45">
        <f>SUM(J9:J18)</f>
        <v>11851</v>
      </c>
      <c r="K8" s="45">
        <f t="shared" ref="K8:O8" si="0">SUM(K9:K18)</f>
        <v>11651</v>
      </c>
      <c r="L8" s="45">
        <f t="shared" si="0"/>
        <v>0</v>
      </c>
      <c r="M8" s="45">
        <f t="shared" si="0"/>
        <v>200</v>
      </c>
      <c r="N8" s="45">
        <f t="shared" si="0"/>
        <v>0</v>
      </c>
      <c r="O8" s="45">
        <f t="shared" si="0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ht="21.95" customHeight="1" spans="1:15">
      <c r="A9" s="43" t="s">
        <v>53</v>
      </c>
      <c r="B9" s="45">
        <f>C9+J9</f>
        <v>9680</v>
      </c>
      <c r="C9" s="45"/>
      <c r="D9" s="45"/>
      <c r="E9" s="45"/>
      <c r="F9" s="45"/>
      <c r="G9" s="45"/>
      <c r="H9" s="45"/>
      <c r="I9" s="45"/>
      <c r="J9" s="45">
        <f>K9+L9+M9+N9+O9</f>
        <v>9680</v>
      </c>
      <c r="K9" s="45">
        <f>11000*8800/10000</f>
        <v>9680</v>
      </c>
      <c r="L9" s="45"/>
      <c r="M9" s="45"/>
      <c r="N9" s="45"/>
      <c r="O9" s="45"/>
    </row>
    <row r="10" ht="21.95" customHeight="1" spans="1:15">
      <c r="A10" s="43" t="s">
        <v>54</v>
      </c>
      <c r="B10" s="45">
        <f t="shared" ref="B10:B18" si="1">C10+J10</f>
        <v>1320</v>
      </c>
      <c r="C10" s="45"/>
      <c r="D10" s="45"/>
      <c r="E10" s="45"/>
      <c r="F10" s="45"/>
      <c r="G10" s="45"/>
      <c r="H10" s="45"/>
      <c r="I10" s="45"/>
      <c r="J10" s="45">
        <f t="shared" ref="J10:J18" si="2">K10+L10+M10+N10+O10</f>
        <v>1320</v>
      </c>
      <c r="K10" s="45">
        <f>11000*1200/10000</f>
        <v>1320</v>
      </c>
      <c r="L10" s="45"/>
      <c r="M10" s="45"/>
      <c r="N10" s="45"/>
      <c r="O10" s="45"/>
    </row>
    <row r="11" ht="21.95" customHeight="1" spans="1:15">
      <c r="A11" s="43" t="s">
        <v>55</v>
      </c>
      <c r="B11" s="45">
        <f t="shared" si="1"/>
        <v>2</v>
      </c>
      <c r="C11" s="45"/>
      <c r="D11" s="45"/>
      <c r="E11" s="45"/>
      <c r="F11" s="45"/>
      <c r="G11" s="45"/>
      <c r="H11" s="45"/>
      <c r="I11" s="45"/>
      <c r="J11" s="45">
        <f t="shared" si="2"/>
        <v>2</v>
      </c>
      <c r="K11" s="45">
        <v>2</v>
      </c>
      <c r="L11" s="45"/>
      <c r="M11" s="45"/>
      <c r="N11" s="45"/>
      <c r="O11" s="45"/>
    </row>
    <row r="12" ht="21.95" customHeight="1" spans="1:15">
      <c r="A12" s="43" t="s">
        <v>56</v>
      </c>
      <c r="B12" s="45">
        <f t="shared" si="1"/>
        <v>1</v>
      </c>
      <c r="C12" s="45"/>
      <c r="D12" s="45"/>
      <c r="E12" s="45"/>
      <c r="F12" s="45"/>
      <c r="G12" s="45"/>
      <c r="H12" s="45"/>
      <c r="I12" s="45"/>
      <c r="J12" s="45">
        <f t="shared" si="2"/>
        <v>1</v>
      </c>
      <c r="K12" s="45">
        <v>1</v>
      </c>
      <c r="L12" s="45"/>
      <c r="M12" s="45"/>
      <c r="N12" s="45"/>
      <c r="O12" s="45"/>
    </row>
    <row r="13" ht="21.95" customHeight="1" spans="1:15">
      <c r="A13" s="43" t="s">
        <v>57</v>
      </c>
      <c r="B13" s="45">
        <f t="shared" si="1"/>
        <v>50</v>
      </c>
      <c r="C13" s="45"/>
      <c r="D13" s="45"/>
      <c r="E13" s="45"/>
      <c r="F13" s="45"/>
      <c r="G13" s="45"/>
      <c r="H13" s="45"/>
      <c r="I13" s="45"/>
      <c r="J13" s="45">
        <f t="shared" si="2"/>
        <v>50</v>
      </c>
      <c r="K13" s="45">
        <v>50</v>
      </c>
      <c r="L13" s="45"/>
      <c r="M13" s="45"/>
      <c r="N13" s="45"/>
      <c r="O13" s="45"/>
    </row>
    <row r="14" ht="21.95" customHeight="1" spans="1:15">
      <c r="A14" s="43" t="s">
        <v>58</v>
      </c>
      <c r="B14" s="45">
        <f t="shared" si="1"/>
        <v>8</v>
      </c>
      <c r="C14" s="45"/>
      <c r="D14" s="45"/>
      <c r="E14" s="45"/>
      <c r="F14" s="45"/>
      <c r="G14" s="45"/>
      <c r="H14" s="45"/>
      <c r="I14" s="45"/>
      <c r="J14" s="45">
        <f t="shared" si="2"/>
        <v>8</v>
      </c>
      <c r="K14" s="45">
        <v>8</v>
      </c>
      <c r="L14" s="45"/>
      <c r="M14" s="45"/>
      <c r="N14" s="45"/>
      <c r="O14" s="45"/>
    </row>
    <row r="15" ht="21.95" customHeight="1" spans="1:15">
      <c r="A15" s="43" t="s">
        <v>59</v>
      </c>
      <c r="B15" s="45">
        <f t="shared" si="1"/>
        <v>60</v>
      </c>
      <c r="C15" s="45"/>
      <c r="D15" s="45"/>
      <c r="E15" s="45"/>
      <c r="F15" s="45"/>
      <c r="G15" s="45"/>
      <c r="H15" s="45"/>
      <c r="I15" s="45"/>
      <c r="J15" s="45">
        <f t="shared" si="2"/>
        <v>60</v>
      </c>
      <c r="K15" s="45">
        <v>60</v>
      </c>
      <c r="L15" s="45"/>
      <c r="M15" s="45"/>
      <c r="N15" s="45"/>
      <c r="O15" s="45"/>
    </row>
    <row r="16" ht="21.95" customHeight="1" spans="1:15">
      <c r="A16" s="43" t="s">
        <v>60</v>
      </c>
      <c r="B16" s="45">
        <f t="shared" si="1"/>
        <v>500</v>
      </c>
      <c r="C16" s="45"/>
      <c r="D16" s="45"/>
      <c r="E16" s="45"/>
      <c r="F16" s="45"/>
      <c r="G16" s="45"/>
      <c r="H16" s="45"/>
      <c r="I16" s="45"/>
      <c r="J16" s="45">
        <f t="shared" si="2"/>
        <v>500</v>
      </c>
      <c r="K16" s="45">
        <v>500</v>
      </c>
      <c r="L16" s="45"/>
      <c r="M16" s="45"/>
      <c r="N16" s="45"/>
      <c r="O16" s="45"/>
    </row>
    <row r="17" ht="21.95" customHeight="1" spans="1:15">
      <c r="A17" s="61" t="s">
        <v>61</v>
      </c>
      <c r="B17" s="45">
        <f t="shared" si="1"/>
        <v>200</v>
      </c>
      <c r="C17" s="45"/>
      <c r="D17" s="45"/>
      <c r="E17" s="45"/>
      <c r="F17" s="45"/>
      <c r="G17" s="45"/>
      <c r="H17" s="45"/>
      <c r="I17" s="45"/>
      <c r="J17" s="45">
        <f t="shared" si="2"/>
        <v>200</v>
      </c>
      <c r="K17" s="45">
        <v>0</v>
      </c>
      <c r="L17" s="45"/>
      <c r="M17" s="45">
        <v>200</v>
      </c>
      <c r="N17" s="45"/>
      <c r="O17" s="45"/>
    </row>
    <row r="18" ht="21.95" customHeight="1" spans="1:15">
      <c r="A18" s="31" t="s">
        <v>34</v>
      </c>
      <c r="B18" s="45">
        <f t="shared" si="1"/>
        <v>30</v>
      </c>
      <c r="C18" s="45"/>
      <c r="D18" s="45"/>
      <c r="E18" s="45"/>
      <c r="F18" s="45"/>
      <c r="G18" s="45"/>
      <c r="H18" s="45"/>
      <c r="I18" s="45"/>
      <c r="J18" s="45">
        <f t="shared" si="2"/>
        <v>30</v>
      </c>
      <c r="K18" s="45">
        <v>30</v>
      </c>
      <c r="L18" s="45"/>
      <c r="M18" s="45"/>
      <c r="N18" s="45"/>
      <c r="O18" s="45"/>
    </row>
    <row r="19" ht="21.95" customHeight="1" spans="1:15">
      <c r="A19" s="31"/>
      <c r="B19" s="45"/>
      <c r="C19" s="45"/>
      <c r="D19" s="45"/>
      <c r="E19" s="45"/>
      <c r="F19" s="45"/>
      <c r="G19" s="45"/>
      <c r="H19" s="45"/>
      <c r="I19" s="45"/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</row>
    <row r="20" ht="21.75" customHeight="1" spans="1:15">
      <c r="A20" s="10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ht="21.75" customHeight="1" spans="1:15">
      <c r="A21" s="101"/>
      <c r="B21" s="101"/>
      <c r="C21" s="101"/>
      <c r="D21" s="101"/>
      <c r="E21" s="101"/>
      <c r="F21" s="101"/>
      <c r="G21" s="101"/>
      <c r="H21" s="101"/>
      <c r="I21" s="106"/>
      <c r="J21" s="101"/>
      <c r="K21" s="101"/>
      <c r="L21" s="101"/>
      <c r="M21" s="101"/>
      <c r="N21" s="47"/>
      <c r="O21" s="47"/>
    </row>
  </sheetData>
  <sheetProtection formatCells="0" formatColumns="0" formatRows="0"/>
  <mergeCells count="17">
    <mergeCell ref="C4:H4"/>
    <mergeCell ref="J4:O4"/>
    <mergeCell ref="A4:A7"/>
    <mergeCell ref="B4:B7"/>
    <mergeCell ref="C5:C7"/>
    <mergeCell ref="D5:D7"/>
    <mergeCell ref="E5:E7"/>
    <mergeCell ref="F5:F7"/>
    <mergeCell ref="G5:G7"/>
    <mergeCell ref="H5:H7"/>
    <mergeCell ref="I4:I7"/>
    <mergeCell ref="J5:J7"/>
    <mergeCell ref="K5:K7"/>
    <mergeCell ref="L5:L7"/>
    <mergeCell ref="M5:M7"/>
    <mergeCell ref="N5:N7"/>
    <mergeCell ref="O5:O7"/>
  </mergeCells>
  <printOptions horizontalCentered="1"/>
  <pageMargins left="0.786805555555556" right="0.590277777777778" top="0.590277777777778" bottom="0.590277777777778" header="0.511805555555556" footer="0.511805555555556"/>
  <pageSetup paperSize="9" scale="69" fitToHeight="100" orientation="landscape"/>
  <headerFooter alignWithMargins="0">
    <oddFooter>&amp;C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showGridLines="0" showZeros="0" workbookViewId="0">
      <selection activeCell="B5" sqref="B5:B6"/>
    </sheetView>
  </sheetViews>
  <sheetFormatPr defaultColWidth="9.16666666666667" defaultRowHeight="11.25" outlineLevelCol="4"/>
  <cols>
    <col min="1" max="1" width="43.1666666666667" customWidth="1"/>
    <col min="2" max="2" width="27.6666666666667" customWidth="1"/>
    <col min="3" max="3" width="42.5" customWidth="1"/>
    <col min="4" max="4" width="28" customWidth="1"/>
    <col min="5" max="5" width="18.6666666666667" style="66" hidden="1" customWidth="1"/>
  </cols>
  <sheetData>
    <row r="1" ht="20.1" customHeight="1" spans="1:1">
      <c r="A1" s="51"/>
    </row>
    <row r="2" ht="21" customHeight="1" spans="1:5">
      <c r="A2" s="67" t="s">
        <v>62</v>
      </c>
      <c r="B2" s="5"/>
      <c r="C2" s="5"/>
      <c r="D2" s="5"/>
      <c r="E2" s="68"/>
    </row>
    <row r="3" ht="20.1" customHeight="1" spans="1:5">
      <c r="A3" s="39" t="s">
        <v>4</v>
      </c>
      <c r="B3" s="9"/>
      <c r="C3" s="7"/>
      <c r="D3" s="69" t="s">
        <v>5</v>
      </c>
      <c r="E3" s="70"/>
    </row>
    <row r="4" ht="20.1" customHeight="1" spans="1:5">
      <c r="A4" s="71" t="s">
        <v>63</v>
      </c>
      <c r="B4" s="72"/>
      <c r="C4" s="73" t="s">
        <v>64</v>
      </c>
      <c r="D4" s="74"/>
      <c r="E4" s="70"/>
    </row>
    <row r="5" ht="12.75" customHeight="1" spans="1:5">
      <c r="A5" s="75" t="s">
        <v>65</v>
      </c>
      <c r="B5" s="76" t="s">
        <v>66</v>
      </c>
      <c r="C5" s="56" t="s">
        <v>67</v>
      </c>
      <c r="D5" s="15" t="s">
        <v>66</v>
      </c>
      <c r="E5" s="70"/>
    </row>
    <row r="6" ht="10.5" customHeight="1" spans="1:5">
      <c r="A6" s="75"/>
      <c r="B6" s="76"/>
      <c r="C6" s="77"/>
      <c r="D6" s="15"/>
      <c r="E6" s="68"/>
    </row>
    <row r="7" s="1" customFormat="1" ht="21.75" customHeight="1" spans="1:5">
      <c r="A7" s="20" t="s">
        <v>68</v>
      </c>
      <c r="B7" s="78">
        <v>0</v>
      </c>
      <c r="C7" s="20" t="s">
        <v>69</v>
      </c>
      <c r="D7" s="78">
        <v>200</v>
      </c>
      <c r="E7" s="68">
        <f>155*3065*0.19*12</f>
        <v>1083171</v>
      </c>
    </row>
    <row r="8" s="1" customFormat="1" ht="21.75" customHeight="1" spans="1:5">
      <c r="A8" s="79" t="s">
        <v>70</v>
      </c>
      <c r="B8" s="78">
        <v>0</v>
      </c>
      <c r="C8" s="79" t="s">
        <v>71</v>
      </c>
      <c r="D8" s="80">
        <v>80</v>
      </c>
      <c r="E8" s="68">
        <f>150*3065*0.08*12</f>
        <v>441360</v>
      </c>
    </row>
    <row r="9" s="1" customFormat="1" ht="21.75" customHeight="1" spans="1:5">
      <c r="A9" s="79" t="s">
        <v>72</v>
      </c>
      <c r="B9" s="78">
        <v>0</v>
      </c>
      <c r="C9" s="79" t="s">
        <v>73</v>
      </c>
      <c r="D9" s="80">
        <v>6</v>
      </c>
      <c r="E9" s="68">
        <f>155*3065*0.005*12</f>
        <v>28504.5</v>
      </c>
    </row>
    <row r="10" s="1" customFormat="1" ht="21.75" customHeight="1" spans="1:5">
      <c r="A10" s="79" t="s">
        <v>74</v>
      </c>
      <c r="B10" s="78">
        <v>0</v>
      </c>
      <c r="C10" s="79" t="s">
        <v>75</v>
      </c>
      <c r="D10" s="80">
        <v>5</v>
      </c>
      <c r="E10" s="68">
        <f>155*3065*0.0016*12</f>
        <v>9121.44</v>
      </c>
    </row>
    <row r="11" s="1" customFormat="1" ht="21.75" customHeight="1" spans="1:5">
      <c r="A11" s="79" t="s">
        <v>76</v>
      </c>
      <c r="B11" s="78"/>
      <c r="C11" s="79" t="s">
        <v>77</v>
      </c>
      <c r="D11" s="80">
        <v>90</v>
      </c>
      <c r="E11" s="68"/>
    </row>
    <row r="12" s="1" customFormat="1" ht="21.75" customHeight="1" spans="1:5">
      <c r="A12" s="81" t="s">
        <v>78</v>
      </c>
      <c r="B12" s="78">
        <v>0</v>
      </c>
      <c r="C12" s="81" t="s">
        <v>79</v>
      </c>
      <c r="D12" s="82">
        <f>SUM(D7:D11)</f>
        <v>381</v>
      </c>
      <c r="E12" s="68"/>
    </row>
    <row r="13" s="1" customFormat="1" ht="21.75" customHeight="1" spans="1:5">
      <c r="A13" s="83" t="s">
        <v>80</v>
      </c>
      <c r="B13" s="80">
        <v>0</v>
      </c>
      <c r="C13" s="83" t="s">
        <v>81</v>
      </c>
      <c r="D13" s="80">
        <v>0</v>
      </c>
      <c r="E13" s="68"/>
    </row>
    <row r="14" s="1" customFormat="1" ht="21.75" customHeight="1" spans="1:5">
      <c r="A14" s="84" t="s">
        <v>82</v>
      </c>
      <c r="B14" s="80">
        <v>0</v>
      </c>
      <c r="C14" s="85" t="s">
        <v>83</v>
      </c>
      <c r="D14" s="80">
        <v>0</v>
      </c>
      <c r="E14" s="68"/>
    </row>
    <row r="15" ht="18" customHeight="1" spans="1:5">
      <c r="A15" s="33"/>
      <c r="B15" s="86"/>
      <c r="C15" s="86"/>
      <c r="D15" s="87"/>
      <c r="E15" s="68"/>
    </row>
    <row r="16" ht="9.75" customHeight="1" spans="3:3">
      <c r="C16" s="1"/>
    </row>
    <row r="17" ht="9.75" customHeight="1" spans="3:3">
      <c r="C17" s="1"/>
    </row>
    <row r="18" ht="12.75" customHeight="1"/>
    <row r="19" ht="12.75" customHeight="1"/>
    <row r="20" ht="12.75" customHeight="1"/>
    <row r="21" ht="12.75" customHeight="1" spans="2:2">
      <c r="B21" s="1"/>
    </row>
    <row r="22" ht="12.75" customHeight="1"/>
    <row r="23" ht="12.75" customHeight="1"/>
    <row r="24" ht="12.75" customHeight="1"/>
    <row r="25" ht="12.75" customHeight="1" spans="3:3">
      <c r="C25" s="1"/>
    </row>
    <row r="26" ht="12.75" customHeight="1"/>
    <row r="27" ht="12.75" customHeight="1"/>
    <row r="28" ht="12.75" customHeight="1"/>
    <row r="29" ht="12.75" customHeight="1"/>
    <row r="30" ht="12.75" customHeight="1"/>
    <row r="31" ht="9.75" customHeight="1"/>
    <row r="35" spans="1:1">
      <c r="A35" s="1"/>
    </row>
  </sheetData>
  <sheetProtection formatCells="0" formatColumns="0" formatRows="0"/>
  <mergeCells count="6">
    <mergeCell ref="A4:B4"/>
    <mergeCell ref="C4:D4"/>
    <mergeCell ref="A5:A6"/>
    <mergeCell ref="B5:B6"/>
    <mergeCell ref="C5:C6"/>
    <mergeCell ref="D5:D6"/>
  </mergeCells>
  <printOptions horizontalCentered="1"/>
  <pageMargins left="0.786805555555556" right="0.590277777777778" top="0.590277777777778" bottom="0.590277777777778" header="0.511805555555556" footer="0.511805555555556"/>
  <pageSetup paperSize="9" fitToHeight="99" orientation="landscape"/>
  <headerFooter alignWithMargins="0"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workbookViewId="0">
      <selection activeCell="D5" sqref="D5:D6"/>
    </sheetView>
  </sheetViews>
  <sheetFormatPr defaultColWidth="9.16666666666667" defaultRowHeight="11.25"/>
  <cols>
    <col min="1" max="1" width="35.8333333333333" customWidth="1"/>
    <col min="2" max="8" width="21.5" customWidth="1"/>
    <col min="9" max="248" width="10.6666666666667" customWidth="1"/>
  </cols>
  <sheetData>
    <row r="1" ht="20.1" customHeight="1" spans="1:1">
      <c r="A1" s="51"/>
    </row>
    <row r="2" ht="27" customHeight="1" spans="1:248">
      <c r="A2" s="35" t="s">
        <v>84</v>
      </c>
      <c r="B2" s="36"/>
      <c r="C2" s="36"/>
      <c r="D2" s="36"/>
      <c r="E2" s="36"/>
      <c r="F2" s="37"/>
      <c r="G2" s="38"/>
      <c r="H2" s="38"/>
      <c r="I2" s="49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</row>
    <row r="3" ht="18" customHeight="1" spans="1:248">
      <c r="A3" s="39" t="s">
        <v>4</v>
      </c>
      <c r="B3" s="9"/>
      <c r="C3" s="8"/>
      <c r="D3" s="8"/>
      <c r="E3" s="10"/>
      <c r="F3" s="10"/>
      <c r="G3" s="10"/>
      <c r="H3" s="40" t="s">
        <v>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ht="20.25" customHeight="1" spans="1:248">
      <c r="A4" s="41" t="s">
        <v>85</v>
      </c>
      <c r="B4" s="42" t="s">
        <v>86</v>
      </c>
      <c r="C4" s="14" t="s">
        <v>87</v>
      </c>
      <c r="D4" s="14"/>
      <c r="E4" s="14"/>
      <c r="F4" s="15" t="s">
        <v>88</v>
      </c>
      <c r="G4" s="15" t="s">
        <v>89</v>
      </c>
      <c r="H4" s="15" t="s">
        <v>90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ht="18.75" customHeight="1" spans="1:248">
      <c r="A5" s="41"/>
      <c r="B5" s="42"/>
      <c r="C5" s="16" t="s">
        <v>39</v>
      </c>
      <c r="D5" s="16" t="s">
        <v>91</v>
      </c>
      <c r="E5" s="17" t="s">
        <v>92</v>
      </c>
      <c r="F5" s="15"/>
      <c r="G5" s="15"/>
      <c r="H5" s="1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ht="26.25" customHeight="1" spans="1:236">
      <c r="A6" s="41"/>
      <c r="B6" s="42"/>
      <c r="C6" s="16"/>
      <c r="D6" s="16"/>
      <c r="E6" s="17"/>
      <c r="F6" s="15"/>
      <c r="G6" s="15"/>
      <c r="H6" s="15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</row>
    <row r="7" s="1" customFormat="1" ht="21.95" customHeight="1" spans="1:248">
      <c r="A7" s="43" t="s">
        <v>39</v>
      </c>
      <c r="B7" s="45">
        <f>B8</f>
        <v>3126.492</v>
      </c>
      <c r="C7" s="45"/>
      <c r="D7" s="45"/>
      <c r="E7" s="45"/>
      <c r="F7" s="45"/>
      <c r="G7" s="45">
        <f>G8</f>
        <v>3126.492</v>
      </c>
      <c r="H7" s="45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ht="21.95" customHeight="1" spans="1:8">
      <c r="A8" s="43" t="s">
        <v>93</v>
      </c>
      <c r="B8" s="45">
        <f>B9+B10+B11</f>
        <v>3126.492</v>
      </c>
      <c r="C8" s="45"/>
      <c r="D8" s="45"/>
      <c r="E8" s="45"/>
      <c r="F8" s="45"/>
      <c r="G8" s="45">
        <f>G9+G11+G10</f>
        <v>3126.492</v>
      </c>
      <c r="H8" s="45"/>
    </row>
    <row r="9" ht="21.95" customHeight="1" spans="1:248">
      <c r="A9" s="43" t="s">
        <v>22</v>
      </c>
      <c r="B9" s="45">
        <f>C9+G9</f>
        <v>3054.402</v>
      </c>
      <c r="C9" s="45"/>
      <c r="D9" s="45"/>
      <c r="E9" s="45"/>
      <c r="F9" s="45"/>
      <c r="G9" s="45">
        <f>3215.16*0.95</f>
        <v>3054.402</v>
      </c>
      <c r="H9" s="45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ht="21.95" customHeight="1" spans="1:248">
      <c r="A10" s="43" t="s">
        <v>24</v>
      </c>
      <c r="B10" s="45">
        <f>C10+G10</f>
        <v>72.09</v>
      </c>
      <c r="C10" s="45"/>
      <c r="D10" s="45"/>
      <c r="E10" s="45"/>
      <c r="F10" s="45"/>
      <c r="G10" s="45">
        <f>(71.31+8.79)*0.9</f>
        <v>72.09</v>
      </c>
      <c r="H10" s="45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</row>
    <row r="11" ht="21.95" customHeight="1" spans="1:8">
      <c r="A11" s="43"/>
      <c r="B11" s="45"/>
      <c r="C11" s="45"/>
      <c r="D11" s="45"/>
      <c r="E11" s="45"/>
      <c r="F11" s="45"/>
      <c r="G11" s="45"/>
      <c r="H11" s="45"/>
    </row>
    <row r="12" ht="21.95" customHeight="1" spans="1:8">
      <c r="A12" s="43"/>
      <c r="B12" s="45">
        <f t="shared" ref="B12" si="0">C12+F12+G12</f>
        <v>0</v>
      </c>
      <c r="C12" s="45"/>
      <c r="D12" s="45"/>
      <c r="E12" s="45"/>
      <c r="F12" s="45"/>
      <c r="G12" s="45"/>
      <c r="H12" s="45"/>
    </row>
    <row r="13" ht="21.95" customHeight="1" spans="1:8">
      <c r="A13" s="43"/>
      <c r="B13" s="45"/>
      <c r="C13" s="45"/>
      <c r="D13" s="45"/>
      <c r="E13" s="45"/>
      <c r="F13" s="45"/>
      <c r="G13" s="45"/>
      <c r="H13" s="45"/>
    </row>
    <row r="14" ht="21.95" customHeight="1" spans="1:8">
      <c r="A14" s="43"/>
      <c r="B14" s="45"/>
      <c r="C14" s="45"/>
      <c r="D14" s="45"/>
      <c r="E14" s="45"/>
      <c r="F14" s="45"/>
      <c r="G14" s="45"/>
      <c r="H14" s="45"/>
    </row>
    <row r="15" ht="21.95" customHeight="1" spans="1:248">
      <c r="A15" s="47"/>
      <c r="B15" s="47"/>
      <c r="C15" s="47"/>
      <c r="D15" s="47"/>
      <c r="E15" s="47"/>
      <c r="F15" s="47"/>
      <c r="G15" s="47"/>
      <c r="H15" s="4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ht="21.95" customHeight="1" spans="1:248">
      <c r="A16" s="47"/>
      <c r="B16" s="47"/>
      <c r="C16" s="47"/>
      <c r="D16" s="47"/>
      <c r="E16" s="47"/>
      <c r="F16" s="47"/>
      <c r="G16" s="47"/>
      <c r="H16" s="4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ht="21.95" customHeight="1" spans="1:8">
      <c r="A17" s="48"/>
      <c r="B17" s="47"/>
      <c r="C17" s="47"/>
      <c r="D17" s="47"/>
      <c r="E17" s="47"/>
      <c r="F17" s="47"/>
      <c r="G17" s="47"/>
      <c r="H17" s="47"/>
    </row>
    <row r="18" ht="21.95" customHeight="1" spans="1:248">
      <c r="A18" s="47"/>
      <c r="B18" s="47"/>
      <c r="C18" s="47"/>
      <c r="D18" s="47"/>
      <c r="E18" s="47"/>
      <c r="F18" s="47"/>
      <c r="G18" s="47"/>
      <c r="H18" s="4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</sheetData>
  <sheetProtection formatCells="0" formatColumns="0" formatRows="0"/>
  <mergeCells count="8">
    <mergeCell ref="A4:A6"/>
    <mergeCell ref="B4:B6"/>
    <mergeCell ref="C5:C6"/>
    <mergeCell ref="D5:D6"/>
    <mergeCell ref="E5:E6"/>
    <mergeCell ref="F4:F6"/>
    <mergeCell ref="G4:G6"/>
    <mergeCell ref="H4:H6"/>
  </mergeCells>
  <printOptions horizontalCentered="1"/>
  <pageMargins left="0.786805555555556" right="0.590277777777778" top="0.590277777777778" bottom="0.590277777777778" header="0.511805555555556" footer="0.511805555555556"/>
  <pageSetup paperSize="9" scale="87" fitToHeight="99" orientation="landscape"/>
  <headerFooter alignWithMargins="0">
    <oddFooter>&amp;C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4"/>
  <sheetViews>
    <sheetView showGridLines="0" showZeros="0" workbookViewId="0">
      <selection activeCell="E5" sqref="E5:E6"/>
    </sheetView>
  </sheetViews>
  <sheetFormatPr defaultColWidth="9.16666666666667" defaultRowHeight="12.75" customHeight="1"/>
  <cols>
    <col min="1" max="1" width="44.1666666666667" customWidth="1"/>
    <col min="2" max="2" width="16.5" hidden="1" customWidth="1"/>
    <col min="3" max="6" width="21.1666666666667" customWidth="1"/>
    <col min="7" max="7" width="17.8333333333333" customWidth="1"/>
    <col min="8" max="9" width="21.1666666666667" customWidth="1"/>
    <col min="10" max="10" width="12.5" hidden="1" customWidth="1"/>
    <col min="11" max="248" width="10.6666666666667" customWidth="1"/>
  </cols>
  <sheetData>
    <row r="1" ht="20.1" customHeight="1" spans="1:1">
      <c r="A1" s="51"/>
    </row>
    <row r="2" ht="23.25" customHeight="1" spans="1:248">
      <c r="A2" s="52" t="s">
        <v>94</v>
      </c>
      <c r="B2" s="53"/>
      <c r="C2" s="53"/>
      <c r="D2" s="53"/>
      <c r="E2" s="53"/>
      <c r="F2" s="53"/>
      <c r="G2" s="54"/>
      <c r="H2" s="55"/>
      <c r="I2" s="55"/>
      <c r="J2" s="4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</row>
    <row r="3" ht="18" customHeight="1" spans="1:248">
      <c r="A3" s="6" t="s">
        <v>4</v>
      </c>
      <c r="B3" s="10"/>
      <c r="C3" s="9"/>
      <c r="D3" s="8"/>
      <c r="E3" s="8"/>
      <c r="F3" s="10"/>
      <c r="G3" s="10"/>
      <c r="H3" s="10"/>
      <c r="I3" s="64" t="s">
        <v>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ht="20.25" customHeight="1" spans="1:248">
      <c r="A4" s="41" t="s">
        <v>95</v>
      </c>
      <c r="B4" s="41" t="s">
        <v>96</v>
      </c>
      <c r="C4" s="42" t="s">
        <v>86</v>
      </c>
      <c r="D4" s="14" t="s">
        <v>87</v>
      </c>
      <c r="E4" s="14"/>
      <c r="F4" s="14"/>
      <c r="G4" s="15" t="s">
        <v>88</v>
      </c>
      <c r="H4" s="15" t="s">
        <v>89</v>
      </c>
      <c r="I4" s="15" t="s">
        <v>90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ht="17.25" customHeight="1" spans="1:248">
      <c r="A5" s="41"/>
      <c r="B5" s="41"/>
      <c r="C5" s="42"/>
      <c r="D5" s="16" t="s">
        <v>39</v>
      </c>
      <c r="E5" s="16" t="s">
        <v>91</v>
      </c>
      <c r="F5" s="17" t="s">
        <v>40</v>
      </c>
      <c r="G5" s="15"/>
      <c r="H5" s="15"/>
      <c r="I5" s="1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ht="19.5" customHeight="1" spans="1:236">
      <c r="A6" s="41"/>
      <c r="B6" s="41"/>
      <c r="C6" s="42"/>
      <c r="D6" s="16"/>
      <c r="E6" s="16"/>
      <c r="F6" s="17"/>
      <c r="G6" s="15"/>
      <c r="H6" s="56"/>
      <c r="I6" s="15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</row>
    <row r="7" s="1" customFormat="1" ht="23.25" customHeight="1" spans="1:248">
      <c r="A7" s="43" t="s">
        <v>39</v>
      </c>
      <c r="B7" s="57"/>
      <c r="C7" s="45">
        <f>D7+G7+H7+I7</f>
        <v>1835</v>
      </c>
      <c r="D7" s="45"/>
      <c r="E7" s="45"/>
      <c r="F7" s="45"/>
      <c r="G7" s="58"/>
      <c r="H7" s="45">
        <f>SUM(H9:H24)</f>
        <v>1835</v>
      </c>
      <c r="I7" s="65">
        <v>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ht="23.25" customHeight="1" spans="1:9">
      <c r="A8" s="43" t="s">
        <v>97</v>
      </c>
      <c r="B8" s="59">
        <f>SUM(B9:B24)</f>
        <v>4.35</v>
      </c>
      <c r="C8" s="45">
        <f t="shared" ref="C8:C26" si="0">D8+G8+H8+I8</f>
        <v>0</v>
      </c>
      <c r="D8" s="59">
        <f>SUM(D9:D24)</f>
        <v>0</v>
      </c>
      <c r="E8" s="59">
        <f>SUM(E9:E24)</f>
        <v>0</v>
      </c>
      <c r="F8" s="59">
        <f>SUM(F9:F24)</f>
        <v>0</v>
      </c>
      <c r="G8" s="59">
        <f>SUM(G9:G24)</f>
        <v>0</v>
      </c>
      <c r="H8" s="31"/>
      <c r="I8" s="65">
        <v>0</v>
      </c>
    </row>
    <row r="9" ht="23.25" customHeight="1" spans="1:248">
      <c r="A9" s="43" t="s">
        <v>98</v>
      </c>
      <c r="B9" s="60">
        <v>0.25</v>
      </c>
      <c r="C9" s="45">
        <f t="shared" si="0"/>
        <v>70</v>
      </c>
      <c r="D9" s="45"/>
      <c r="E9" s="45"/>
      <c r="F9" s="45"/>
      <c r="G9" s="58"/>
      <c r="H9" s="45">
        <v>70</v>
      </c>
      <c r="I9" s="65">
        <v>0</v>
      </c>
      <c r="J9" s="27">
        <v>250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ht="23.25" customHeight="1" spans="1:248">
      <c r="A10" s="43" t="s">
        <v>99</v>
      </c>
      <c r="B10" s="60">
        <v>0.1</v>
      </c>
      <c r="C10" s="45">
        <f t="shared" si="0"/>
        <v>20</v>
      </c>
      <c r="D10" s="45"/>
      <c r="E10" s="45"/>
      <c r="F10" s="45"/>
      <c r="G10" s="58"/>
      <c r="H10" s="45">
        <v>20</v>
      </c>
      <c r="I10" s="65">
        <v>0</v>
      </c>
      <c r="J10" s="27">
        <v>250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</row>
    <row r="11" ht="23.25" customHeight="1" spans="1:248">
      <c r="A11" s="43" t="s">
        <v>100</v>
      </c>
      <c r="B11" s="60"/>
      <c r="C11" s="45">
        <f t="shared" si="0"/>
        <v>185</v>
      </c>
      <c r="D11" s="45"/>
      <c r="E11" s="45"/>
      <c r="F11" s="45"/>
      <c r="G11" s="58"/>
      <c r="H11" s="45">
        <v>185</v>
      </c>
      <c r="I11" s="65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</row>
    <row r="12" ht="23.25" customHeight="1" spans="1:10">
      <c r="A12" s="43" t="s">
        <v>101</v>
      </c>
      <c r="B12" s="60">
        <v>0.2</v>
      </c>
      <c r="C12" s="45">
        <f t="shared" si="0"/>
        <v>75</v>
      </c>
      <c r="D12" s="45"/>
      <c r="E12" s="45"/>
      <c r="F12" s="45"/>
      <c r="G12" s="58"/>
      <c r="H12" s="45">
        <v>75</v>
      </c>
      <c r="I12" s="65">
        <v>0</v>
      </c>
      <c r="J12" s="27">
        <v>250</v>
      </c>
    </row>
    <row r="13" ht="23.25" customHeight="1" spans="1:10">
      <c r="A13" s="43" t="s">
        <v>102</v>
      </c>
      <c r="B13" s="60">
        <v>0.5</v>
      </c>
      <c r="C13" s="45">
        <f t="shared" si="0"/>
        <v>125</v>
      </c>
      <c r="D13" s="45"/>
      <c r="E13" s="45"/>
      <c r="F13" s="45"/>
      <c r="G13" s="58"/>
      <c r="H13" s="45">
        <v>125</v>
      </c>
      <c r="I13" s="65">
        <v>0</v>
      </c>
      <c r="J13" s="27">
        <v>250</v>
      </c>
    </row>
    <row r="14" ht="23.25" customHeight="1" spans="1:10">
      <c r="A14" s="43" t="s">
        <v>103</v>
      </c>
      <c r="B14" s="60">
        <v>0.25</v>
      </c>
      <c r="C14" s="45">
        <f t="shared" si="0"/>
        <v>19</v>
      </c>
      <c r="D14" s="45"/>
      <c r="E14" s="45"/>
      <c r="F14" s="45"/>
      <c r="G14" s="58"/>
      <c r="H14" s="45">
        <v>19</v>
      </c>
      <c r="I14" s="65">
        <v>0</v>
      </c>
      <c r="J14" s="27">
        <v>250</v>
      </c>
    </row>
    <row r="15" ht="23.25" customHeight="1" spans="1:10">
      <c r="A15" s="43" t="s">
        <v>104</v>
      </c>
      <c r="B15" s="60">
        <v>0.18</v>
      </c>
      <c r="C15" s="45">
        <f t="shared" si="0"/>
        <v>75</v>
      </c>
      <c r="D15" s="45"/>
      <c r="E15" s="45"/>
      <c r="F15" s="45"/>
      <c r="G15" s="58"/>
      <c r="H15" s="45">
        <v>75</v>
      </c>
      <c r="I15" s="65">
        <v>0</v>
      </c>
      <c r="J15" s="27">
        <v>250</v>
      </c>
    </row>
    <row r="16" ht="23.25" customHeight="1" spans="1:10">
      <c r="A16" s="43" t="s">
        <v>105</v>
      </c>
      <c r="B16" s="60">
        <v>0.45</v>
      </c>
      <c r="C16" s="45">
        <f t="shared" si="0"/>
        <v>78</v>
      </c>
      <c r="D16" s="45"/>
      <c r="E16" s="45"/>
      <c r="F16" s="45"/>
      <c r="G16" s="58"/>
      <c r="H16" s="45">
        <v>78</v>
      </c>
      <c r="I16" s="65">
        <v>0</v>
      </c>
      <c r="J16" s="27">
        <v>250</v>
      </c>
    </row>
    <row r="17" ht="23.25" customHeight="1" spans="1:10">
      <c r="A17" s="43" t="s">
        <v>106</v>
      </c>
      <c r="B17" s="60">
        <v>0.5</v>
      </c>
      <c r="C17" s="45">
        <f t="shared" si="0"/>
        <v>650</v>
      </c>
      <c r="D17" s="45"/>
      <c r="E17" s="45"/>
      <c r="F17" s="45"/>
      <c r="G17" s="58"/>
      <c r="H17" s="45">
        <v>650</v>
      </c>
      <c r="I17" s="65">
        <v>0</v>
      </c>
      <c r="J17" s="27">
        <v>250</v>
      </c>
    </row>
    <row r="18" ht="23.25" customHeight="1" spans="1:10">
      <c r="A18" s="43" t="s">
        <v>107</v>
      </c>
      <c r="B18" s="60">
        <v>0.1</v>
      </c>
      <c r="C18" s="45">
        <f t="shared" si="0"/>
        <v>10</v>
      </c>
      <c r="D18" s="45"/>
      <c r="E18" s="45"/>
      <c r="F18" s="45"/>
      <c r="G18" s="58"/>
      <c r="H18" s="45">
        <v>10</v>
      </c>
      <c r="I18" s="65">
        <v>0</v>
      </c>
      <c r="J18" s="27">
        <v>250</v>
      </c>
    </row>
    <row r="19" ht="23.25" customHeight="1" spans="1:10">
      <c r="A19" s="43" t="s">
        <v>108</v>
      </c>
      <c r="B19" s="60">
        <v>0.2</v>
      </c>
      <c r="C19" s="45">
        <f t="shared" si="0"/>
        <v>55</v>
      </c>
      <c r="D19" s="45"/>
      <c r="E19" s="45"/>
      <c r="F19" s="45"/>
      <c r="G19" s="58"/>
      <c r="H19" s="45">
        <v>55</v>
      </c>
      <c r="I19" s="65">
        <v>0</v>
      </c>
      <c r="J19" s="27">
        <v>250</v>
      </c>
    </row>
    <row r="20" ht="23.25" customHeight="1" spans="1:10">
      <c r="A20" s="43" t="s">
        <v>109</v>
      </c>
      <c r="B20" s="60">
        <v>0.08</v>
      </c>
      <c r="C20" s="45">
        <f t="shared" si="0"/>
        <v>58</v>
      </c>
      <c r="D20" s="45"/>
      <c r="E20" s="45"/>
      <c r="F20" s="45"/>
      <c r="G20" s="58"/>
      <c r="H20" s="45">
        <v>58</v>
      </c>
      <c r="I20" s="65">
        <v>0</v>
      </c>
      <c r="J20" s="27">
        <v>250</v>
      </c>
    </row>
    <row r="21" ht="23.25" customHeight="1" spans="1:10">
      <c r="A21" s="43" t="s">
        <v>110</v>
      </c>
      <c r="B21" s="60">
        <v>0.29</v>
      </c>
      <c r="C21" s="45">
        <f t="shared" si="0"/>
        <v>65</v>
      </c>
      <c r="D21" s="45"/>
      <c r="E21" s="45"/>
      <c r="F21" s="45"/>
      <c r="G21" s="58"/>
      <c r="H21" s="45">
        <v>65</v>
      </c>
      <c r="I21" s="65">
        <v>0</v>
      </c>
      <c r="J21" s="27">
        <v>250</v>
      </c>
    </row>
    <row r="22" ht="23.25" customHeight="1" spans="1:10">
      <c r="A22" s="43" t="s">
        <v>111</v>
      </c>
      <c r="B22" s="60"/>
      <c r="C22" s="45">
        <f t="shared" si="0"/>
        <v>110</v>
      </c>
      <c r="D22" s="45"/>
      <c r="E22" s="45"/>
      <c r="F22" s="45"/>
      <c r="G22" s="58"/>
      <c r="H22" s="45">
        <v>110</v>
      </c>
      <c r="I22" s="65"/>
      <c r="J22" s="27"/>
    </row>
    <row r="23" ht="23.25" customHeight="1" spans="1:10">
      <c r="A23" s="43" t="s">
        <v>112</v>
      </c>
      <c r="B23" s="60"/>
      <c r="C23" s="45">
        <f t="shared" si="0"/>
        <v>150</v>
      </c>
      <c r="D23" s="45"/>
      <c r="E23" s="45"/>
      <c r="F23" s="45"/>
      <c r="G23" s="58"/>
      <c r="H23" s="45">
        <v>150</v>
      </c>
      <c r="I23" s="65"/>
      <c r="J23" s="27"/>
    </row>
    <row r="24" ht="23.25" customHeight="1" spans="1:10">
      <c r="A24" s="61" t="s">
        <v>113</v>
      </c>
      <c r="B24" s="62">
        <v>1.25</v>
      </c>
      <c r="C24" s="63">
        <f t="shared" si="0"/>
        <v>90</v>
      </c>
      <c r="D24" s="63"/>
      <c r="E24" s="63"/>
      <c r="F24" s="63"/>
      <c r="G24" s="63"/>
      <c r="H24" s="63">
        <v>90</v>
      </c>
      <c r="I24" s="63">
        <v>0</v>
      </c>
      <c r="J24" s="27">
        <v>250</v>
      </c>
    </row>
  </sheetData>
  <sheetProtection formatCells="0" formatColumns="0" formatRows="0"/>
  <mergeCells count="9">
    <mergeCell ref="A4:A6"/>
    <mergeCell ref="B4:B6"/>
    <mergeCell ref="C4:C6"/>
    <mergeCell ref="D5:D6"/>
    <mergeCell ref="E5:E6"/>
    <mergeCell ref="F5:F6"/>
    <mergeCell ref="G4:G6"/>
    <mergeCell ref="H4:H6"/>
    <mergeCell ref="I4:I6"/>
  </mergeCells>
  <printOptions horizontalCentered="1"/>
  <pageMargins left="0.786805555555556" right="0.590277777777778" top="0.590277777777778" bottom="0.590277777777778" header="0.511805555555556" footer="0.511805555555556"/>
  <pageSetup paperSize="9" scale="86" fitToHeight="99" orientation="landscape"/>
  <headerFooter alignWithMargins="0">
    <oddFooter>&amp;C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0"/>
  <sheetViews>
    <sheetView showGridLines="0" showZeros="0" workbookViewId="0">
      <selection activeCell="D4" sqref="D4:D5"/>
    </sheetView>
  </sheetViews>
  <sheetFormatPr defaultColWidth="9.16666666666667" defaultRowHeight="12.75" customHeight="1"/>
  <cols>
    <col min="1" max="1" width="41.6666666666667" customWidth="1"/>
    <col min="2" max="2" width="21.1666666666667" customWidth="1"/>
    <col min="3" max="5" width="23.3333333333333" customWidth="1"/>
    <col min="6" max="6" width="22.8333333333333" customWidth="1"/>
    <col min="7" max="7" width="21.6666666666667" customWidth="1"/>
    <col min="8" max="8" width="20.8333333333333" customWidth="1"/>
    <col min="9" max="9" width="10.6666666666667" customWidth="1"/>
  </cols>
  <sheetData>
    <row r="1" ht="27" customHeight="1" spans="1:248">
      <c r="A1" s="35" t="s">
        <v>114</v>
      </c>
      <c r="B1" s="36"/>
      <c r="C1" s="36"/>
      <c r="D1" s="36"/>
      <c r="E1" s="36"/>
      <c r="F1" s="37"/>
      <c r="G1" s="38"/>
      <c r="H1" s="38"/>
      <c r="I1" s="49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</row>
    <row r="2" ht="24.75" customHeight="1" spans="1:248">
      <c r="A2" s="39" t="s">
        <v>4</v>
      </c>
      <c r="B2" s="9"/>
      <c r="C2" s="8"/>
      <c r="D2" s="8"/>
      <c r="E2" s="10"/>
      <c r="F2" s="10"/>
      <c r="G2" s="10"/>
      <c r="H2" s="40" t="s">
        <v>5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ht="20.25" customHeight="1" spans="1:248">
      <c r="A3" s="41" t="s">
        <v>85</v>
      </c>
      <c r="B3" s="42" t="s">
        <v>86</v>
      </c>
      <c r="C3" s="14" t="s">
        <v>87</v>
      </c>
      <c r="D3" s="14"/>
      <c r="E3" s="14"/>
      <c r="F3" s="15" t="s">
        <v>88</v>
      </c>
      <c r="G3" s="15" t="s">
        <v>89</v>
      </c>
      <c r="H3" s="15" t="s">
        <v>90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ht="18.75" customHeight="1" spans="1:248">
      <c r="A4" s="41"/>
      <c r="B4" s="42"/>
      <c r="C4" s="16" t="s">
        <v>39</v>
      </c>
      <c r="D4" s="16" t="s">
        <v>91</v>
      </c>
      <c r="E4" s="17" t="s">
        <v>92</v>
      </c>
      <c r="F4" s="15"/>
      <c r="G4" s="15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ht="26.25" customHeight="1" spans="1:236">
      <c r="A5" s="41"/>
      <c r="B5" s="42"/>
      <c r="C5" s="16"/>
      <c r="D5" s="16"/>
      <c r="E5" s="17"/>
      <c r="F5" s="15"/>
      <c r="G5" s="15"/>
      <c r="H5" s="15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</row>
    <row r="6" s="1" customFormat="1" ht="21.95" customHeight="1" spans="1:248">
      <c r="A6" s="43" t="s">
        <v>39</v>
      </c>
      <c r="B6" s="44">
        <f>C6+G6</f>
        <v>2770</v>
      </c>
      <c r="C6" s="45">
        <f>D6+E6</f>
        <v>1800</v>
      </c>
      <c r="D6" s="45">
        <f>D7+D11</f>
        <v>1800</v>
      </c>
      <c r="E6" s="45"/>
      <c r="F6" s="45"/>
      <c r="G6" s="45">
        <f>G7+G11+G12</f>
        <v>970</v>
      </c>
      <c r="H6" s="45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ht="21.95" customHeight="1" spans="1:8">
      <c r="A7" s="43" t="s">
        <v>115</v>
      </c>
      <c r="B7" s="44">
        <f t="shared" ref="B7:B12" si="0">C7+G7</f>
        <v>2300</v>
      </c>
      <c r="C7" s="45">
        <f t="shared" ref="C7:C11" si="1">D7+E7</f>
        <v>1800</v>
      </c>
      <c r="D7" s="45">
        <f>D8+D9+D10</f>
        <v>1800</v>
      </c>
      <c r="E7" s="45"/>
      <c r="F7" s="45"/>
      <c r="G7" s="45">
        <v>500</v>
      </c>
      <c r="H7" s="45"/>
    </row>
    <row r="8" ht="21.95" customHeight="1" spans="1:248">
      <c r="A8" s="43" t="s">
        <v>116</v>
      </c>
      <c r="B8" s="44">
        <f t="shared" si="0"/>
        <v>1600</v>
      </c>
      <c r="C8" s="45">
        <f t="shared" si="1"/>
        <v>1600</v>
      </c>
      <c r="D8" s="45">
        <v>1600</v>
      </c>
      <c r="E8" s="45"/>
      <c r="F8" s="45"/>
      <c r="G8" s="45"/>
      <c r="H8" s="45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ht="21.95" customHeight="1" spans="1:248">
      <c r="A9" s="43" t="s">
        <v>117</v>
      </c>
      <c r="B9" s="44">
        <f t="shared" si="0"/>
        <v>200</v>
      </c>
      <c r="C9" s="45">
        <f t="shared" si="1"/>
        <v>200</v>
      </c>
      <c r="D9" s="45">
        <v>200</v>
      </c>
      <c r="E9" s="45"/>
      <c r="F9" s="45"/>
      <c r="G9" s="45"/>
      <c r="H9" s="45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ht="21.95" customHeight="1" spans="1:8">
      <c r="A10" s="43" t="s">
        <v>118</v>
      </c>
      <c r="B10" s="44">
        <f t="shared" si="0"/>
        <v>0</v>
      </c>
      <c r="C10" s="45">
        <f t="shared" si="1"/>
        <v>0</v>
      </c>
      <c r="D10" s="45"/>
      <c r="E10" s="45"/>
      <c r="F10" s="45"/>
      <c r="G10" s="45">
        <v>0</v>
      </c>
      <c r="H10" s="45"/>
    </row>
    <row r="11" ht="21.95" customHeight="1" spans="1:248">
      <c r="A11" s="46" t="s">
        <v>119</v>
      </c>
      <c r="B11" s="44">
        <f t="shared" si="0"/>
        <v>150</v>
      </c>
      <c r="C11" s="45">
        <f t="shared" si="1"/>
        <v>0</v>
      </c>
      <c r="D11" s="47"/>
      <c r="E11" s="47"/>
      <c r="F11" s="47"/>
      <c r="G11" s="45">
        <v>150</v>
      </c>
      <c r="H11" s="4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</row>
    <row r="12" ht="21.95" customHeight="1" spans="1:248">
      <c r="A12" s="47" t="s">
        <v>120</v>
      </c>
      <c r="B12" s="44">
        <f t="shared" si="0"/>
        <v>320</v>
      </c>
      <c r="C12" s="47"/>
      <c r="D12" s="47"/>
      <c r="E12" s="47"/>
      <c r="F12" s="47"/>
      <c r="G12" s="45">
        <v>320</v>
      </c>
      <c r="H12" s="4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</row>
    <row r="13" ht="21.95" customHeight="1" spans="1:8">
      <c r="A13" s="48"/>
      <c r="B13" s="47"/>
      <c r="C13" s="47"/>
      <c r="D13" s="47"/>
      <c r="E13" s="47"/>
      <c r="F13" s="47"/>
      <c r="G13" s="47"/>
      <c r="H13" s="47"/>
    </row>
    <row r="14" ht="21.95" customHeight="1" spans="1:248">
      <c r="A14" s="47"/>
      <c r="B14" s="47"/>
      <c r="C14" s="47"/>
      <c r="D14" s="47"/>
      <c r="E14" s="47"/>
      <c r="F14" s="47"/>
      <c r="G14" s="47"/>
      <c r="H14" s="4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</row>
    <row r="15" customHeight="1" spans="1:1">
      <c r="A15" s="1"/>
    </row>
    <row r="16" customHeight="1" spans="1:7">
      <c r="A16" s="1"/>
      <c r="G16" s="1"/>
    </row>
    <row r="17" customHeight="1" spans="7:7">
      <c r="G17" s="1"/>
    </row>
    <row r="18" customHeight="1" spans="6:6">
      <c r="F18" s="1"/>
    </row>
    <row r="20" customHeight="1" spans="6:6">
      <c r="F20" s="1"/>
    </row>
    <row r="21" customHeight="1" spans="6:6">
      <c r="F21" s="1"/>
    </row>
    <row r="22" customHeight="1" spans="5:5">
      <c r="E22" s="1"/>
    </row>
    <row r="24" ht="9.75" customHeight="1" spans="2:2">
      <c r="B24" s="1"/>
    </row>
    <row r="30" customHeight="1" spans="1:1">
      <c r="A30" s="1"/>
    </row>
  </sheetData>
  <sheetProtection formatCells="0" formatColumns="0" formatRows="0"/>
  <mergeCells count="8">
    <mergeCell ref="A3:A5"/>
    <mergeCell ref="B3:B5"/>
    <mergeCell ref="C4:C5"/>
    <mergeCell ref="D4:D5"/>
    <mergeCell ref="E4:E5"/>
    <mergeCell ref="F3:F5"/>
    <mergeCell ref="G3:G5"/>
    <mergeCell ref="H3:H5"/>
  </mergeCells>
  <printOptions horizontalCentered="1"/>
  <pageMargins left="0.786805555555556" right="0.590277777777778" top="0.590277777777778" bottom="0.590277777777778" header="0.511805555555556" footer="0.511805555555556"/>
  <pageSetup paperSize="9" scale="82" fitToHeight="99" orientation="landscape"/>
  <headerFooter alignWithMargins="0">
    <oddFooter>&amp;C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31"/>
  <sheetViews>
    <sheetView showGridLines="0" showZeros="0" workbookViewId="0">
      <selection activeCell="D5" sqref="D5:D6"/>
    </sheetView>
  </sheetViews>
  <sheetFormatPr defaultColWidth="9.16666666666667" defaultRowHeight="12.75" customHeight="1"/>
  <cols>
    <col min="1" max="1" width="40.6666666666667" customWidth="1"/>
    <col min="2" max="2" width="20.3333333333333" style="2" customWidth="1"/>
    <col min="3" max="8" width="24.1666666666667" customWidth="1"/>
    <col min="9" max="9" width="10.6666666666667" customWidth="1"/>
  </cols>
  <sheetData>
    <row r="1" ht="20.1" customHeight="1" spans="1:1">
      <c r="A1" s="32"/>
    </row>
    <row r="2" ht="26.25" customHeight="1" spans="1:9">
      <c r="A2" s="3" t="s">
        <v>121</v>
      </c>
      <c r="B2" s="4"/>
      <c r="C2" s="5"/>
      <c r="D2" s="5"/>
      <c r="E2" s="5"/>
      <c r="F2" s="5"/>
      <c r="G2" s="5"/>
      <c r="H2" s="5"/>
      <c r="I2" s="26"/>
    </row>
    <row r="3" ht="18" customHeight="1" spans="1:9">
      <c r="A3" s="33" t="s">
        <v>4</v>
      </c>
      <c r="B3" s="7"/>
      <c r="C3" s="8"/>
      <c r="D3" s="9"/>
      <c r="E3" s="10"/>
      <c r="F3" s="10"/>
      <c r="G3" s="11"/>
      <c r="H3" s="12" t="s">
        <v>5</v>
      </c>
      <c r="I3" s="6"/>
    </row>
    <row r="4" ht="21.75" customHeight="1" spans="1:9">
      <c r="A4" s="13" t="s">
        <v>122</v>
      </c>
      <c r="B4" s="13" t="s">
        <v>39</v>
      </c>
      <c r="C4" s="14" t="s">
        <v>87</v>
      </c>
      <c r="D4" s="14"/>
      <c r="E4" s="14"/>
      <c r="F4" s="15" t="s">
        <v>88</v>
      </c>
      <c r="G4" s="16" t="s">
        <v>89</v>
      </c>
      <c r="H4" s="16" t="s">
        <v>90</v>
      </c>
      <c r="I4" s="6"/>
    </row>
    <row r="5" ht="19.5" customHeight="1" spans="1:9">
      <c r="A5" s="13"/>
      <c r="B5" s="13"/>
      <c r="C5" s="16" t="s">
        <v>43</v>
      </c>
      <c r="D5" s="16" t="s">
        <v>91</v>
      </c>
      <c r="E5" s="17" t="s">
        <v>40</v>
      </c>
      <c r="F5" s="15"/>
      <c r="G5" s="16"/>
      <c r="H5" s="16"/>
      <c r="I5" s="6"/>
    </row>
    <row r="6" ht="22.5" customHeight="1" spans="1:9">
      <c r="A6" s="18"/>
      <c r="B6" s="13"/>
      <c r="C6" s="16"/>
      <c r="D6" s="16"/>
      <c r="E6" s="17"/>
      <c r="F6" s="15"/>
      <c r="G6" s="19"/>
      <c r="H6" s="16"/>
      <c r="I6" s="27"/>
    </row>
    <row r="7" s="1" customFormat="1" ht="22.5" customHeight="1" spans="1:9">
      <c r="A7" s="20" t="s">
        <v>39</v>
      </c>
      <c r="B7" s="21">
        <f>B8+B9+B10+B11</f>
        <v>1030</v>
      </c>
      <c r="C7" s="22"/>
      <c r="D7" s="22"/>
      <c r="E7" s="22"/>
      <c r="F7" s="23"/>
      <c r="G7" s="22">
        <f>G8+G9+G10+G11</f>
        <v>1030</v>
      </c>
      <c r="H7" s="24"/>
      <c r="I7" s="27"/>
    </row>
    <row r="8" ht="22.5" customHeight="1" spans="1:8">
      <c r="A8" s="20" t="s">
        <v>123</v>
      </c>
      <c r="B8" s="21">
        <f>C8+G8</f>
        <v>40</v>
      </c>
      <c r="C8" s="22"/>
      <c r="D8" s="22"/>
      <c r="E8" s="22"/>
      <c r="F8" s="23"/>
      <c r="G8" s="22">
        <v>40</v>
      </c>
      <c r="H8" s="24"/>
    </row>
    <row r="9" ht="22.5" customHeight="1" spans="1:249">
      <c r="A9" s="20" t="s">
        <v>124</v>
      </c>
      <c r="B9" s="21">
        <f t="shared" ref="B9:B11" si="0">C9+G9</f>
        <v>900</v>
      </c>
      <c r="C9" s="22"/>
      <c r="D9" s="22"/>
      <c r="E9" s="22"/>
      <c r="F9" s="23"/>
      <c r="G9" s="22">
        <v>900</v>
      </c>
      <c r="H9" s="2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</row>
    <row r="10" ht="22.5" customHeight="1" spans="1:249">
      <c r="A10" s="20" t="s">
        <v>125</v>
      </c>
      <c r="B10" s="21">
        <f t="shared" si="0"/>
        <v>55</v>
      </c>
      <c r="C10" s="22"/>
      <c r="D10" s="22"/>
      <c r="E10" s="22"/>
      <c r="F10" s="23"/>
      <c r="G10" s="22">
        <v>55</v>
      </c>
      <c r="H10" s="2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</row>
    <row r="11" ht="22.5" customHeight="1" spans="1:8">
      <c r="A11" s="20" t="s">
        <v>126</v>
      </c>
      <c r="B11" s="21">
        <f t="shared" si="0"/>
        <v>35</v>
      </c>
      <c r="C11" s="22"/>
      <c r="D11" s="22"/>
      <c r="E11" s="22"/>
      <c r="F11" s="23"/>
      <c r="G11" s="22">
        <v>35</v>
      </c>
      <c r="H11" s="24"/>
    </row>
    <row r="12" ht="22.5" customHeight="1" spans="1:8">
      <c r="A12" s="20"/>
      <c r="B12" s="21"/>
      <c r="C12" s="22"/>
      <c r="D12" s="22"/>
      <c r="E12" s="22"/>
      <c r="F12" s="23"/>
      <c r="G12" s="22"/>
      <c r="H12" s="24"/>
    </row>
    <row r="13" ht="22.5" customHeight="1" spans="1:8">
      <c r="A13" s="20"/>
      <c r="B13" s="21"/>
      <c r="C13" s="22"/>
      <c r="D13" s="22"/>
      <c r="E13" s="22"/>
      <c r="F13" s="23"/>
      <c r="G13" s="22"/>
      <c r="H13" s="24"/>
    </row>
    <row r="14" ht="22.5" customHeight="1" spans="1:8">
      <c r="A14" s="20"/>
      <c r="B14" s="21"/>
      <c r="C14" s="22"/>
      <c r="D14" s="22"/>
      <c r="E14" s="22"/>
      <c r="F14" s="23"/>
      <c r="G14" s="22"/>
      <c r="H14" s="24"/>
    </row>
    <row r="15" ht="21.75" customHeight="1" spans="1:8">
      <c r="A15" s="20"/>
      <c r="B15" s="21"/>
      <c r="C15" s="22"/>
      <c r="D15" s="22"/>
      <c r="E15" s="22"/>
      <c r="F15" s="23"/>
      <c r="G15" s="22"/>
      <c r="H15" s="24"/>
    </row>
    <row r="16" customHeight="1" spans="1:1">
      <c r="A16" s="1"/>
    </row>
    <row r="17" customHeight="1" spans="1:7">
      <c r="A17" s="1"/>
      <c r="G17" s="1"/>
    </row>
    <row r="18" customHeight="1" spans="7:7">
      <c r="G18" s="1"/>
    </row>
    <row r="19" customHeight="1" spans="6:6">
      <c r="F19" s="1"/>
    </row>
    <row r="21" customHeight="1" spans="6:6">
      <c r="F21" s="1"/>
    </row>
    <row r="22" customHeight="1" spans="6:6">
      <c r="F22" s="1"/>
    </row>
    <row r="23" customHeight="1" spans="5:5">
      <c r="E23" s="1"/>
    </row>
    <row r="25" customHeight="1" spans="2:2">
      <c r="B25" s="34"/>
    </row>
    <row r="27" ht="9.75" customHeight="1"/>
    <row r="28" ht="11.25" customHeight="1"/>
    <row r="29" ht="11.25" customHeight="1"/>
    <row r="30" ht="11.25" customHeight="1"/>
    <row r="31" ht="11.25" customHeight="1" spans="1:1">
      <c r="A31" s="1"/>
    </row>
  </sheetData>
  <sheetProtection formatCells="0" formatColumns="0" formatRows="0"/>
  <mergeCells count="8">
    <mergeCell ref="A4:A6"/>
    <mergeCell ref="B4:B6"/>
    <mergeCell ref="C5:C6"/>
    <mergeCell ref="D5:D6"/>
    <mergeCell ref="E5:E6"/>
    <mergeCell ref="F4:F6"/>
    <mergeCell ref="G4:G6"/>
    <mergeCell ref="H4:H6"/>
  </mergeCells>
  <printOptions horizontalCentered="1"/>
  <pageMargins left="0.393700787401575" right="0.393700787401575" top="0.590551181102362" bottom="0.590551181102362" header="0.511811023622047" footer="0.511811023622047"/>
  <pageSetup paperSize="9" scale="83" fitToHeight="99" orientation="landscape"/>
  <headerFooter alignWithMargins="0">
    <oddFooter>&amp;C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O17"/>
  <sheetViews>
    <sheetView workbookViewId="0">
      <selection activeCell="D5" sqref="D5:D6"/>
    </sheetView>
  </sheetViews>
  <sheetFormatPr defaultColWidth="9.33333333333333" defaultRowHeight="11.25"/>
  <cols>
    <col min="1" max="1" width="34.8333333333333" customWidth="1"/>
    <col min="2" max="2" width="19.5" style="2" customWidth="1"/>
    <col min="3" max="7" width="27" customWidth="1"/>
    <col min="8" max="8" width="26" customWidth="1"/>
  </cols>
  <sheetData>
    <row r="2" ht="26.25" customHeight="1" spans="1:9">
      <c r="A2" s="3" t="s">
        <v>127</v>
      </c>
      <c r="B2" s="4"/>
      <c r="C2" s="5"/>
      <c r="D2" s="5"/>
      <c r="E2" s="5"/>
      <c r="F2" s="5"/>
      <c r="G2" s="5"/>
      <c r="H2" s="5"/>
      <c r="I2" s="26"/>
    </row>
    <row r="3" ht="18" customHeight="1" spans="1:9">
      <c r="A3" s="6" t="s">
        <v>4</v>
      </c>
      <c r="B3" s="7"/>
      <c r="C3" s="8"/>
      <c r="D3" s="9"/>
      <c r="E3" s="10"/>
      <c r="F3" s="10"/>
      <c r="G3" s="11"/>
      <c r="H3" s="12" t="s">
        <v>5</v>
      </c>
      <c r="I3" s="6"/>
    </row>
    <row r="4" ht="21.75" customHeight="1" spans="1:9">
      <c r="A4" s="13" t="s">
        <v>128</v>
      </c>
      <c r="B4" s="13" t="s">
        <v>39</v>
      </c>
      <c r="C4" s="14" t="s">
        <v>87</v>
      </c>
      <c r="D4" s="14"/>
      <c r="E4" s="14"/>
      <c r="F4" s="15" t="s">
        <v>88</v>
      </c>
      <c r="G4" s="16" t="s">
        <v>89</v>
      </c>
      <c r="H4" s="16" t="s">
        <v>90</v>
      </c>
      <c r="I4" s="6"/>
    </row>
    <row r="5" ht="19.5" customHeight="1" spans="1:9">
      <c r="A5" s="13"/>
      <c r="B5" s="13"/>
      <c r="C5" s="16" t="s">
        <v>43</v>
      </c>
      <c r="D5" s="16" t="s">
        <v>91</v>
      </c>
      <c r="E5" s="17" t="s">
        <v>40</v>
      </c>
      <c r="F5" s="15"/>
      <c r="G5" s="16"/>
      <c r="H5" s="16"/>
      <c r="I5" s="6"/>
    </row>
    <row r="6" ht="22.5" customHeight="1" spans="1:9">
      <c r="A6" s="18"/>
      <c r="B6" s="13"/>
      <c r="C6" s="16"/>
      <c r="D6" s="16"/>
      <c r="E6" s="17"/>
      <c r="F6" s="15"/>
      <c r="G6" s="19"/>
      <c r="H6" s="16"/>
      <c r="I6" s="27"/>
    </row>
    <row r="7" s="1" customFormat="1" ht="22.5" customHeight="1" spans="1:9">
      <c r="A7" s="20" t="s">
        <v>39</v>
      </c>
      <c r="B7" s="21">
        <f>B8+B12</f>
        <v>5768</v>
      </c>
      <c r="C7" s="22"/>
      <c r="D7" s="22"/>
      <c r="E7" s="22"/>
      <c r="F7" s="23"/>
      <c r="G7" s="22">
        <f>G8+G12</f>
        <v>5768</v>
      </c>
      <c r="H7" s="24"/>
      <c r="I7" s="27"/>
    </row>
    <row r="8" s="1" customFormat="1" ht="20" customHeight="1" spans="1:9">
      <c r="A8" s="20" t="s">
        <v>129</v>
      </c>
      <c r="B8" s="21">
        <f>B9+B10+B11</f>
        <v>670</v>
      </c>
      <c r="C8" s="22"/>
      <c r="D8" s="22"/>
      <c r="E8" s="22"/>
      <c r="F8" s="23"/>
      <c r="G8" s="22">
        <f>G9+G10+G11</f>
        <v>670</v>
      </c>
      <c r="H8" s="24"/>
      <c r="I8" s="27"/>
    </row>
    <row r="9" ht="20" customHeight="1" spans="1:249">
      <c r="A9" s="25" t="s">
        <v>130</v>
      </c>
      <c r="B9" s="21">
        <f>C9+F9+G9</f>
        <v>65</v>
      </c>
      <c r="C9" s="22"/>
      <c r="D9" s="22"/>
      <c r="E9" s="22"/>
      <c r="F9" s="23"/>
      <c r="G9" s="22">
        <v>65</v>
      </c>
      <c r="H9" s="2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</row>
    <row r="10" ht="20" customHeight="1" spans="1:8">
      <c r="A10" s="25" t="s">
        <v>131</v>
      </c>
      <c r="B10" s="21">
        <f>C10+F10+G10</f>
        <v>600</v>
      </c>
      <c r="C10" s="22"/>
      <c r="D10" s="22"/>
      <c r="E10" s="22"/>
      <c r="F10" s="23"/>
      <c r="G10" s="22">
        <v>600</v>
      </c>
      <c r="H10" s="24"/>
    </row>
    <row r="11" ht="20" customHeight="1" spans="1:8">
      <c r="A11" s="20" t="s">
        <v>132</v>
      </c>
      <c r="B11" s="21">
        <f>C11+F11+G11</f>
        <v>5</v>
      </c>
      <c r="C11" s="22"/>
      <c r="D11" s="22"/>
      <c r="E11" s="22"/>
      <c r="F11" s="23"/>
      <c r="G11" s="22">
        <v>5</v>
      </c>
      <c r="H11" s="24"/>
    </row>
    <row r="12" ht="20" customHeight="1" spans="1:8">
      <c r="A12" s="20" t="s">
        <v>133</v>
      </c>
      <c r="B12" s="21">
        <f t="shared" ref="B12:B17" si="0">G12</f>
        <v>5098</v>
      </c>
      <c r="C12" s="22"/>
      <c r="D12" s="22"/>
      <c r="E12" s="22"/>
      <c r="F12" s="23"/>
      <c r="G12" s="22">
        <f>G13+G14+G15+G16+G17</f>
        <v>5098</v>
      </c>
      <c r="H12" s="24"/>
    </row>
    <row r="13" ht="20" customHeight="1" spans="1:8">
      <c r="A13" s="28" t="s">
        <v>134</v>
      </c>
      <c r="B13" s="29">
        <f t="shared" si="0"/>
        <v>40</v>
      </c>
      <c r="C13" s="28"/>
      <c r="D13" s="28"/>
      <c r="E13" s="28"/>
      <c r="F13" s="28"/>
      <c r="G13" s="28">
        <v>40</v>
      </c>
      <c r="H13" s="28"/>
    </row>
    <row r="14" ht="20" customHeight="1" spans="1:8">
      <c r="A14" s="25" t="s">
        <v>135</v>
      </c>
      <c r="B14" s="30">
        <f t="shared" si="0"/>
        <v>0</v>
      </c>
      <c r="C14" s="31"/>
      <c r="D14" s="31"/>
      <c r="E14" s="31"/>
      <c r="F14" s="31"/>
      <c r="G14" s="31">
        <v>0</v>
      </c>
      <c r="H14" s="31"/>
    </row>
    <row r="15" ht="20" customHeight="1" spans="1:8">
      <c r="A15" s="25" t="s">
        <v>130</v>
      </c>
      <c r="B15" s="30">
        <f t="shared" si="0"/>
        <v>55</v>
      </c>
      <c r="C15" s="31"/>
      <c r="D15" s="31"/>
      <c r="E15" s="31"/>
      <c r="F15" s="31"/>
      <c r="G15" s="31">
        <v>55</v>
      </c>
      <c r="H15" s="31"/>
    </row>
    <row r="16" ht="20" customHeight="1" spans="1:8">
      <c r="A16" s="25" t="s">
        <v>131</v>
      </c>
      <c r="B16" s="30">
        <f t="shared" si="0"/>
        <v>5000</v>
      </c>
      <c r="C16" s="31"/>
      <c r="D16" s="31"/>
      <c r="E16" s="31"/>
      <c r="F16" s="31"/>
      <c r="G16" s="31">
        <v>5000</v>
      </c>
      <c r="H16" s="31"/>
    </row>
    <row r="17" ht="20" customHeight="1" spans="1:8">
      <c r="A17" s="25" t="s">
        <v>132</v>
      </c>
      <c r="B17" s="30">
        <f t="shared" si="0"/>
        <v>3</v>
      </c>
      <c r="C17" s="31"/>
      <c r="D17" s="31"/>
      <c r="E17" s="31"/>
      <c r="F17" s="31"/>
      <c r="G17" s="31">
        <v>3</v>
      </c>
      <c r="H17" s="31"/>
    </row>
  </sheetData>
  <mergeCells count="8">
    <mergeCell ref="A4:A6"/>
    <mergeCell ref="B4:B6"/>
    <mergeCell ref="C5:C6"/>
    <mergeCell ref="D5:D6"/>
    <mergeCell ref="E5:E6"/>
    <mergeCell ref="F4:F6"/>
    <mergeCell ref="G4:G6"/>
    <mergeCell ref="H4:H6"/>
  </mergeCells>
  <pageMargins left="0.551181102362205" right="0.551181102362205" top="0.984251968503937" bottom="0.984251968503937" header="0.511811023622047" footer="0.511811023622047"/>
  <pageSetup paperSize="9" scale="77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收支预算汇总</vt:lpstr>
      <vt:lpstr>收入预算</vt:lpstr>
      <vt:lpstr>社保预算</vt:lpstr>
      <vt:lpstr>工资支出预算</vt:lpstr>
      <vt:lpstr>公共经费预算</vt:lpstr>
      <vt:lpstr>学生费用预算</vt:lpstr>
      <vt:lpstr>资产采购预算</vt:lpstr>
      <vt:lpstr>基本建设预算</vt:lpstr>
      <vt:lpstr>教科研经费预算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行行</cp:lastModifiedBy>
  <dcterms:created xsi:type="dcterms:W3CDTF">2016-07-18T07:09:00Z</dcterms:created>
  <cp:lastPrinted>2023-10-30T03:29:00Z</cp:lastPrinted>
  <dcterms:modified xsi:type="dcterms:W3CDTF">2024-10-24T01:06:11Z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EDOID">
    <vt:i4>1575524</vt:i4>
  </property>
  <property fmtid="{D5CDD505-2E9C-101B-9397-08002B2CF9AE}" pid="4" name="ICV">
    <vt:lpwstr>123D0B49CAA34BAD91E821826CCB6636_12</vt:lpwstr>
  </property>
</Properties>
</file>